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nowon2020\2. 기획운영팀\3. 예산관리\03. 결산서\003. 홈페이지공고\"/>
    </mc:Choice>
  </mc:AlternateContent>
  <xr:revisionPtr revIDLastSave="0" documentId="13_ncr:1_{D3592ACD-655C-49C7-9E03-762F468AC052}" xr6:coauthVersionLast="45" xr6:coauthVersionMax="45" xr10:uidLastSave="{00000000-0000-0000-0000-000000000000}"/>
  <bookViews>
    <workbookView xWindow="28680" yWindow="-120" windowWidth="29040" windowHeight="15840" tabRatio="1000" xr2:uid="{00000000-000D-0000-FFFF-FFFF00000000}"/>
  </bookViews>
  <sheets>
    <sheet name="1. 총괄표" sheetId="21" r:id="rId1"/>
    <sheet name="2. 세입결산서" sheetId="27" r:id="rId2"/>
    <sheet name="3. 세출결산서" sheetId="25" r:id="rId3"/>
  </sheets>
  <definedNames>
    <definedName name="_xlnm.Print_Area" localSheetId="0">'1. 총괄표'!$A$1:$J$29</definedName>
    <definedName name="_xlnm.Print_Area" localSheetId="1">'2. 세입결산서'!$A$1:$H$89</definedName>
    <definedName name="_xlnm.Print_Area" localSheetId="2">'3. 세출결산서'!$A$1:$H$200</definedName>
    <definedName name="_xlnm.Print_Titles" localSheetId="0">'1. 총괄표'!$4:$6</definedName>
    <definedName name="_xlnm.Print_Titles" localSheetId="1">'2. 세입결산서'!$4:$5</definedName>
    <definedName name="_xlnm.Print_Titles" localSheetId="2">'3. 세출결산서'!$4:$5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21" l="1"/>
  <c r="J28" i="21" s="1"/>
  <c r="I28" i="21"/>
  <c r="H28" i="21"/>
  <c r="J27" i="21"/>
  <c r="J26" i="21" s="1"/>
  <c r="I26" i="21"/>
  <c r="H26" i="21"/>
  <c r="J25" i="21"/>
  <c r="J24" i="21"/>
  <c r="I24" i="21"/>
  <c r="H24" i="21"/>
  <c r="J23" i="21"/>
  <c r="J22" i="21"/>
  <c r="J21" i="21"/>
  <c r="J20" i="21"/>
  <c r="J19" i="21"/>
  <c r="E19" i="21"/>
  <c r="E18" i="21" s="1"/>
  <c r="J18" i="21"/>
  <c r="D18" i="21"/>
  <c r="C18" i="21"/>
  <c r="J17" i="21"/>
  <c r="E17" i="21"/>
  <c r="E16" i="21" s="1"/>
  <c r="J16" i="21"/>
  <c r="D16" i="21"/>
  <c r="C16" i="21"/>
  <c r="J15" i="21"/>
  <c r="J14" i="21" s="1"/>
  <c r="E15" i="21"/>
  <c r="E14" i="21" s="1"/>
  <c r="I14" i="21"/>
  <c r="H14" i="21"/>
  <c r="D14" i="21"/>
  <c r="C14" i="21"/>
  <c r="J13" i="21"/>
  <c r="J12" i="21" s="1"/>
  <c r="E13" i="21"/>
  <c r="I12" i="21"/>
  <c r="H12" i="21"/>
  <c r="E12" i="21"/>
  <c r="D12" i="21"/>
  <c r="C12" i="21"/>
  <c r="J11" i="21"/>
  <c r="E11" i="21"/>
  <c r="E10" i="21" s="1"/>
  <c r="J10" i="21"/>
  <c r="D10" i="21"/>
  <c r="D7" i="21" s="1"/>
  <c r="C10" i="21"/>
  <c r="J9" i="21"/>
  <c r="E9" i="21"/>
  <c r="I8" i="21"/>
  <c r="I7" i="21" s="1"/>
  <c r="H8" i="21"/>
  <c r="E8" i="21"/>
  <c r="D8" i="21"/>
  <c r="C8" i="21"/>
  <c r="C7" i="21" s="1"/>
  <c r="H7" i="21"/>
  <c r="G172" i="25"/>
  <c r="G175" i="25" s="1"/>
  <c r="F172" i="25"/>
  <c r="F175" i="25" s="1"/>
  <c r="E172" i="25"/>
  <c r="E175" i="25" s="1"/>
  <c r="G171" i="25"/>
  <c r="G174" i="25" s="1"/>
  <c r="F171" i="25"/>
  <c r="F174" i="25" s="1"/>
  <c r="E171" i="25"/>
  <c r="E174" i="25" s="1"/>
  <c r="G170" i="25"/>
  <c r="G173" i="25" s="1"/>
  <c r="G176" i="25" s="1"/>
  <c r="F170" i="25"/>
  <c r="F173" i="25" s="1"/>
  <c r="F176" i="25" s="1"/>
  <c r="E170" i="25"/>
  <c r="H169" i="25"/>
  <c r="H172" i="25" s="1"/>
  <c r="H175" i="25" s="1"/>
  <c r="H168" i="25"/>
  <c r="H171" i="25" s="1"/>
  <c r="H174" i="25" s="1"/>
  <c r="G136" i="25"/>
  <c r="F136" i="25"/>
  <c r="E136" i="25"/>
  <c r="G135" i="25"/>
  <c r="F135" i="25"/>
  <c r="E135" i="25"/>
  <c r="G134" i="25"/>
  <c r="F134" i="25"/>
  <c r="E134" i="25"/>
  <c r="H133" i="25"/>
  <c r="H132" i="25"/>
  <c r="G131" i="25"/>
  <c r="F131" i="25"/>
  <c r="E131" i="25"/>
  <c r="H130" i="25"/>
  <c r="H129" i="25"/>
  <c r="G127" i="25"/>
  <c r="F127" i="25"/>
  <c r="E127" i="25"/>
  <c r="G126" i="25"/>
  <c r="F126" i="25"/>
  <c r="E126" i="25"/>
  <c r="G125" i="25"/>
  <c r="G128" i="25" s="1"/>
  <c r="F125" i="25"/>
  <c r="F128" i="25" s="1"/>
  <c r="E125" i="25"/>
  <c r="E128" i="25" s="1"/>
  <c r="H124" i="25"/>
  <c r="H127" i="25" s="1"/>
  <c r="H123" i="25"/>
  <c r="H126" i="25" s="1"/>
  <c r="G121" i="25"/>
  <c r="F121" i="25"/>
  <c r="E121" i="25"/>
  <c r="G120" i="25"/>
  <c r="F120" i="25"/>
  <c r="E120" i="25"/>
  <c r="G119" i="25"/>
  <c r="G122" i="25" s="1"/>
  <c r="F119" i="25"/>
  <c r="F122" i="25" s="1"/>
  <c r="E119" i="25"/>
  <c r="H118" i="25"/>
  <c r="H121" i="25" s="1"/>
  <c r="H117" i="25"/>
  <c r="H120" i="25" s="1"/>
  <c r="G115" i="25"/>
  <c r="F115" i="25"/>
  <c r="E115" i="25"/>
  <c r="G114" i="25"/>
  <c r="F114" i="25"/>
  <c r="E114" i="25"/>
  <c r="G113" i="25"/>
  <c r="G116" i="25" s="1"/>
  <c r="F113" i="25"/>
  <c r="F116" i="25" s="1"/>
  <c r="E113" i="25"/>
  <c r="H112" i="25"/>
  <c r="H115" i="25" s="1"/>
  <c r="H111" i="25"/>
  <c r="H114" i="25" s="1"/>
  <c r="H170" i="25" l="1"/>
  <c r="H173" i="25" s="1"/>
  <c r="H176" i="25" s="1"/>
  <c r="J8" i="21"/>
  <c r="J7" i="21"/>
  <c r="H113" i="25"/>
  <c r="H116" i="25" s="1"/>
  <c r="H136" i="25"/>
  <c r="E7" i="21"/>
  <c r="H125" i="25"/>
  <c r="H128" i="25" s="1"/>
  <c r="E173" i="25"/>
  <c r="E176" i="25" s="1"/>
  <c r="E116" i="25"/>
  <c r="H135" i="25"/>
  <c r="E137" i="25"/>
  <c r="H131" i="25"/>
  <c r="H119" i="25"/>
  <c r="H122" i="25" s="1"/>
  <c r="G137" i="25"/>
  <c r="E122" i="25"/>
  <c r="H134" i="25"/>
  <c r="H137" i="25" s="1"/>
  <c r="F137" i="25"/>
  <c r="F18" i="27" l="1"/>
  <c r="E19" i="27"/>
  <c r="F19" i="27"/>
  <c r="G19" i="27"/>
  <c r="G18" i="27"/>
  <c r="E18" i="27"/>
  <c r="G17" i="27"/>
  <c r="F17" i="27"/>
  <c r="E17" i="27"/>
  <c r="H16" i="27"/>
  <c r="H15" i="27"/>
  <c r="G14" i="27"/>
  <c r="F14" i="27"/>
  <c r="E14" i="27"/>
  <c r="H13" i="27"/>
  <c r="H12" i="27"/>
  <c r="H17" i="27" l="1"/>
  <c r="H14" i="27"/>
  <c r="G193" i="25" l="1"/>
  <c r="G196" i="25" s="1"/>
  <c r="F193" i="25"/>
  <c r="F196" i="25" s="1"/>
  <c r="E193" i="25"/>
  <c r="E196" i="25" s="1"/>
  <c r="G192" i="25"/>
  <c r="G195" i="25" s="1"/>
  <c r="F192" i="25"/>
  <c r="F195" i="25" s="1"/>
  <c r="E192" i="25"/>
  <c r="E195" i="25" s="1"/>
  <c r="G191" i="25"/>
  <c r="G194" i="25" s="1"/>
  <c r="G197" i="25" s="1"/>
  <c r="F191" i="25"/>
  <c r="F194" i="25" s="1"/>
  <c r="F197" i="25" s="1"/>
  <c r="E191" i="25"/>
  <c r="H190" i="25"/>
  <c r="H193" i="25" s="1"/>
  <c r="H196" i="25" s="1"/>
  <c r="H189" i="25"/>
  <c r="H192" i="25" s="1"/>
  <c r="H195" i="25" s="1"/>
  <c r="H191" i="25" l="1"/>
  <c r="H194" i="25" s="1"/>
  <c r="H197" i="25" s="1"/>
  <c r="E194" i="25"/>
  <c r="E197" i="25" s="1"/>
  <c r="G184" i="25" l="1"/>
  <c r="G187" i="25" s="1"/>
  <c r="F184" i="25"/>
  <c r="F187" i="25" s="1"/>
  <c r="E184" i="25"/>
  <c r="E187" i="25" s="1"/>
  <c r="G183" i="25"/>
  <c r="G186" i="25" s="1"/>
  <c r="F183" i="25"/>
  <c r="F186" i="25" s="1"/>
  <c r="E183" i="25"/>
  <c r="E186" i="25" s="1"/>
  <c r="G182" i="25"/>
  <c r="F182" i="25"/>
  <c r="E182" i="25"/>
  <c r="H181" i="25"/>
  <c r="H180" i="25"/>
  <c r="G179" i="25"/>
  <c r="F179" i="25"/>
  <c r="E179" i="25"/>
  <c r="H178" i="25"/>
  <c r="H177" i="25"/>
  <c r="G163" i="25"/>
  <c r="F163" i="25"/>
  <c r="E163" i="25"/>
  <c r="G162" i="25"/>
  <c r="F162" i="25"/>
  <c r="E162" i="25"/>
  <c r="G161" i="25"/>
  <c r="F161" i="25"/>
  <c r="E161" i="25"/>
  <c r="H161" i="25" s="1"/>
  <c r="H160" i="25"/>
  <c r="H159" i="25"/>
  <c r="G158" i="25"/>
  <c r="F158" i="25"/>
  <c r="E158" i="25"/>
  <c r="H157" i="25"/>
  <c r="H156" i="25"/>
  <c r="G155" i="25"/>
  <c r="F155" i="25"/>
  <c r="E155" i="25"/>
  <c r="H155" i="25" s="1"/>
  <c r="H154" i="25"/>
  <c r="H153" i="25"/>
  <c r="G152" i="25"/>
  <c r="F152" i="25"/>
  <c r="E152" i="25"/>
  <c r="H151" i="25"/>
  <c r="H150" i="25"/>
  <c r="G149" i="25"/>
  <c r="F149" i="25"/>
  <c r="E149" i="25"/>
  <c r="H148" i="25"/>
  <c r="H147" i="25"/>
  <c r="G146" i="25"/>
  <c r="F146" i="25"/>
  <c r="E146" i="25"/>
  <c r="H145" i="25"/>
  <c r="H144" i="25"/>
  <c r="G143" i="25"/>
  <c r="F143" i="25"/>
  <c r="E143" i="25"/>
  <c r="H142" i="25"/>
  <c r="H141" i="25"/>
  <c r="G140" i="25"/>
  <c r="F140" i="25"/>
  <c r="E140" i="25"/>
  <c r="H139" i="25"/>
  <c r="H138" i="25"/>
  <c r="G109" i="25"/>
  <c r="F109" i="25"/>
  <c r="E109" i="25"/>
  <c r="G108" i="25"/>
  <c r="F108" i="25"/>
  <c r="E108" i="25"/>
  <c r="G107" i="25"/>
  <c r="G110" i="25" s="1"/>
  <c r="F107" i="25"/>
  <c r="F110" i="25" s="1"/>
  <c r="E107" i="25"/>
  <c r="H106" i="25"/>
  <c r="H109" i="25" s="1"/>
  <c r="H105" i="25"/>
  <c r="H108" i="25" s="1"/>
  <c r="G103" i="25"/>
  <c r="F103" i="25"/>
  <c r="E103" i="25"/>
  <c r="G102" i="25"/>
  <c r="F102" i="25"/>
  <c r="E102" i="25"/>
  <c r="G101" i="25"/>
  <c r="G104" i="25" s="1"/>
  <c r="F101" i="25"/>
  <c r="F104" i="25" s="1"/>
  <c r="E101" i="25"/>
  <c r="E104" i="25" s="1"/>
  <c r="H100" i="25"/>
  <c r="H103" i="25" s="1"/>
  <c r="H99" i="25"/>
  <c r="H102" i="25" s="1"/>
  <c r="G97" i="25"/>
  <c r="F97" i="25"/>
  <c r="E97" i="25"/>
  <c r="G96" i="25"/>
  <c r="F96" i="25"/>
  <c r="E96" i="25"/>
  <c r="G95" i="25"/>
  <c r="F95" i="25"/>
  <c r="E95" i="25"/>
  <c r="H94" i="25"/>
  <c r="H93" i="25"/>
  <c r="G92" i="25"/>
  <c r="F92" i="25"/>
  <c r="E92" i="25"/>
  <c r="H91" i="25"/>
  <c r="H90" i="25"/>
  <c r="G89" i="25"/>
  <c r="F89" i="25"/>
  <c r="E89" i="25"/>
  <c r="H88" i="25"/>
  <c r="H87" i="25"/>
  <c r="G86" i="25"/>
  <c r="F86" i="25"/>
  <c r="E86" i="25"/>
  <c r="H85" i="25"/>
  <c r="H84" i="25"/>
  <c r="G82" i="25"/>
  <c r="F82" i="25"/>
  <c r="E82" i="25"/>
  <c r="G81" i="25"/>
  <c r="F81" i="25"/>
  <c r="E81" i="25"/>
  <c r="G80" i="25"/>
  <c r="F80" i="25"/>
  <c r="E80" i="25"/>
  <c r="H79" i="25"/>
  <c r="H78" i="25"/>
  <c r="G77" i="25"/>
  <c r="F77" i="25"/>
  <c r="E77" i="25"/>
  <c r="H76" i="25"/>
  <c r="H75" i="25"/>
  <c r="G74" i="25"/>
  <c r="F74" i="25"/>
  <c r="E74" i="25"/>
  <c r="H73" i="25"/>
  <c r="H72" i="25"/>
  <c r="G67" i="25"/>
  <c r="F67" i="25"/>
  <c r="E67" i="25"/>
  <c r="G66" i="25"/>
  <c r="F66" i="25"/>
  <c r="E66" i="25"/>
  <c r="G65" i="25"/>
  <c r="F65" i="25"/>
  <c r="E65" i="25"/>
  <c r="H64" i="25"/>
  <c r="H63" i="25"/>
  <c r="G62" i="25"/>
  <c r="F62" i="25"/>
  <c r="E62" i="25"/>
  <c r="H61" i="25"/>
  <c r="H60" i="25"/>
  <c r="G59" i="25"/>
  <c r="F59" i="25"/>
  <c r="E59" i="25"/>
  <c r="H58" i="25"/>
  <c r="H57" i="25"/>
  <c r="G52" i="25"/>
  <c r="F52" i="25"/>
  <c r="E52" i="25"/>
  <c r="G51" i="25"/>
  <c r="F51" i="25"/>
  <c r="E51" i="25"/>
  <c r="G50" i="25"/>
  <c r="F50" i="25"/>
  <c r="E50" i="25"/>
  <c r="H49" i="25"/>
  <c r="H48" i="25"/>
  <c r="G47" i="25"/>
  <c r="F47" i="25"/>
  <c r="E47" i="25"/>
  <c r="H46" i="25"/>
  <c r="H45" i="25"/>
  <c r="G44" i="25"/>
  <c r="F44" i="25"/>
  <c r="E44" i="25"/>
  <c r="H43" i="25"/>
  <c r="H42" i="25"/>
  <c r="G41" i="25"/>
  <c r="F41" i="25"/>
  <c r="E41" i="25"/>
  <c r="H40" i="25"/>
  <c r="H39" i="25"/>
  <c r="G38" i="25"/>
  <c r="F38" i="25"/>
  <c r="E38" i="25"/>
  <c r="H37" i="25"/>
  <c r="H36" i="25"/>
  <c r="G35" i="25"/>
  <c r="F35" i="25"/>
  <c r="E35" i="25"/>
  <c r="H34" i="25"/>
  <c r="H33" i="25"/>
  <c r="G31" i="25"/>
  <c r="F31" i="25"/>
  <c r="E31" i="25"/>
  <c r="G30" i="25"/>
  <c r="F30" i="25"/>
  <c r="E30" i="25"/>
  <c r="G29" i="25"/>
  <c r="F29" i="25"/>
  <c r="E29" i="25"/>
  <c r="H28" i="25"/>
  <c r="H27" i="25"/>
  <c r="G26" i="25"/>
  <c r="F26" i="25"/>
  <c r="E26" i="25"/>
  <c r="H25" i="25"/>
  <c r="H31" i="25" s="1"/>
  <c r="H24" i="25"/>
  <c r="G22" i="25"/>
  <c r="F22" i="25"/>
  <c r="E22" i="25"/>
  <c r="G21" i="25"/>
  <c r="F21" i="25"/>
  <c r="E21" i="25"/>
  <c r="G20" i="25"/>
  <c r="F20" i="25"/>
  <c r="E20" i="25"/>
  <c r="H19" i="25"/>
  <c r="H18" i="25"/>
  <c r="G17" i="25"/>
  <c r="F17" i="25"/>
  <c r="E17" i="25"/>
  <c r="H16" i="25"/>
  <c r="H15" i="25"/>
  <c r="G14" i="25"/>
  <c r="F14" i="25"/>
  <c r="E14" i="25"/>
  <c r="H13" i="25"/>
  <c r="H12" i="25"/>
  <c r="G11" i="25"/>
  <c r="F11" i="25"/>
  <c r="E11" i="25"/>
  <c r="H10" i="25"/>
  <c r="H9" i="25"/>
  <c r="G8" i="25"/>
  <c r="F8" i="25"/>
  <c r="E8" i="25"/>
  <c r="H7" i="25"/>
  <c r="H6" i="25"/>
  <c r="G82" i="27"/>
  <c r="G85" i="27" s="1"/>
  <c r="F82" i="27"/>
  <c r="F85" i="27" s="1"/>
  <c r="E82" i="27"/>
  <c r="E85" i="27" s="1"/>
  <c r="G81" i="27"/>
  <c r="G84" i="27" s="1"/>
  <c r="F81" i="27"/>
  <c r="F84" i="27" s="1"/>
  <c r="E81" i="27"/>
  <c r="E84" i="27" s="1"/>
  <c r="G80" i="27"/>
  <c r="F80" i="27"/>
  <c r="E80" i="27"/>
  <c r="H79" i="27"/>
  <c r="H78" i="27"/>
  <c r="G77" i="27"/>
  <c r="G83" i="27" s="1"/>
  <c r="G86" i="27" s="1"/>
  <c r="F77" i="27"/>
  <c r="E77" i="27"/>
  <c r="H76" i="27"/>
  <c r="H75" i="27"/>
  <c r="H81" i="27" s="1"/>
  <c r="H84" i="27" s="1"/>
  <c r="G70" i="27"/>
  <c r="G73" i="27" s="1"/>
  <c r="F70" i="27"/>
  <c r="F73" i="27" s="1"/>
  <c r="E70" i="27"/>
  <c r="E73" i="27" s="1"/>
  <c r="G69" i="27"/>
  <c r="G72" i="27" s="1"/>
  <c r="F69" i="27"/>
  <c r="F72" i="27" s="1"/>
  <c r="E69" i="27"/>
  <c r="E72" i="27" s="1"/>
  <c r="G68" i="27"/>
  <c r="F68" i="27"/>
  <c r="E68" i="27"/>
  <c r="H68" i="27" s="1"/>
  <c r="H67" i="27"/>
  <c r="H66" i="27"/>
  <c r="G65" i="27"/>
  <c r="G71" i="27" s="1"/>
  <c r="G74" i="27" s="1"/>
  <c r="F65" i="27"/>
  <c r="E65" i="27"/>
  <c r="H64" i="27"/>
  <c r="H63" i="27"/>
  <c r="H69" i="27" s="1"/>
  <c r="H72" i="27" s="1"/>
  <c r="G58" i="27"/>
  <c r="G61" i="27" s="1"/>
  <c r="F58" i="27"/>
  <c r="F61" i="27" s="1"/>
  <c r="E58" i="27"/>
  <c r="E61" i="27" s="1"/>
  <c r="G57" i="27"/>
  <c r="G60" i="27" s="1"/>
  <c r="F57" i="27"/>
  <c r="F60" i="27" s="1"/>
  <c r="E57" i="27"/>
  <c r="E60" i="27" s="1"/>
  <c r="G56" i="27"/>
  <c r="G59" i="27" s="1"/>
  <c r="G62" i="27" s="1"/>
  <c r="F56" i="27"/>
  <c r="F59" i="27" s="1"/>
  <c r="F62" i="27" s="1"/>
  <c r="E56" i="27"/>
  <c r="E59" i="27" s="1"/>
  <c r="E62" i="27" s="1"/>
  <c r="H55" i="27"/>
  <c r="H58" i="27" s="1"/>
  <c r="H61" i="27" s="1"/>
  <c r="H54" i="27"/>
  <c r="H57" i="27" s="1"/>
  <c r="H60" i="27" s="1"/>
  <c r="G49" i="27"/>
  <c r="G52" i="27" s="1"/>
  <c r="F49" i="27"/>
  <c r="F52" i="27" s="1"/>
  <c r="E49" i="27"/>
  <c r="E52" i="27" s="1"/>
  <c r="G48" i="27"/>
  <c r="G51" i="27" s="1"/>
  <c r="F48" i="27"/>
  <c r="F51" i="27" s="1"/>
  <c r="E48" i="27"/>
  <c r="E51" i="27" s="1"/>
  <c r="G47" i="27"/>
  <c r="F47" i="27"/>
  <c r="E47" i="27"/>
  <c r="H47" i="27" s="1"/>
  <c r="H46" i="27"/>
  <c r="H45" i="27"/>
  <c r="G44" i="27"/>
  <c r="F44" i="27"/>
  <c r="E44" i="27"/>
  <c r="H43" i="27"/>
  <c r="H42" i="27"/>
  <c r="G37" i="27"/>
  <c r="G40" i="27" s="1"/>
  <c r="F37" i="27"/>
  <c r="F40" i="27" s="1"/>
  <c r="E37" i="27"/>
  <c r="E40" i="27" s="1"/>
  <c r="G36" i="27"/>
  <c r="G39" i="27" s="1"/>
  <c r="F36" i="27"/>
  <c r="F39" i="27" s="1"/>
  <c r="E36" i="27"/>
  <c r="E39" i="27" s="1"/>
  <c r="G35" i="27"/>
  <c r="F35" i="27"/>
  <c r="E35" i="27"/>
  <c r="H35" i="27" s="1"/>
  <c r="H34" i="27"/>
  <c r="H33" i="27"/>
  <c r="G32" i="27"/>
  <c r="F32" i="27"/>
  <c r="E32" i="27"/>
  <c r="H31" i="27"/>
  <c r="H30" i="27"/>
  <c r="G29" i="27"/>
  <c r="F29" i="27"/>
  <c r="E29" i="27"/>
  <c r="H28" i="27"/>
  <c r="H27" i="27"/>
  <c r="G26" i="27"/>
  <c r="F26" i="27"/>
  <c r="E26" i="27"/>
  <c r="H25" i="27"/>
  <c r="H24" i="27"/>
  <c r="H36" i="27" s="1"/>
  <c r="H39" i="27" s="1"/>
  <c r="G22" i="27"/>
  <c r="F22" i="27"/>
  <c r="E22" i="27"/>
  <c r="G21" i="27"/>
  <c r="F21" i="27"/>
  <c r="E21" i="27"/>
  <c r="G11" i="27"/>
  <c r="F11" i="27"/>
  <c r="E11" i="27"/>
  <c r="H10" i="27"/>
  <c r="H9" i="27"/>
  <c r="G8" i="27"/>
  <c r="F8" i="27"/>
  <c r="F20" i="27" s="1"/>
  <c r="E8" i="27"/>
  <c r="H7" i="27"/>
  <c r="H6" i="27"/>
  <c r="H182" i="25" l="1"/>
  <c r="E165" i="25"/>
  <c r="F165" i="25"/>
  <c r="G165" i="25"/>
  <c r="G166" i="25"/>
  <c r="F166" i="25"/>
  <c r="E166" i="25"/>
  <c r="E69" i="25"/>
  <c r="F69" i="25"/>
  <c r="G69" i="25"/>
  <c r="E70" i="25"/>
  <c r="F70" i="25"/>
  <c r="G70" i="25"/>
  <c r="G32" i="25"/>
  <c r="G54" i="25"/>
  <c r="G198" i="25" s="1"/>
  <c r="H8" i="25"/>
  <c r="H19" i="27"/>
  <c r="H22" i="27" s="1"/>
  <c r="G20" i="27"/>
  <c r="G23" i="27" s="1"/>
  <c r="H18" i="27"/>
  <c r="H21" i="27" s="1"/>
  <c r="E20" i="27"/>
  <c r="E23" i="27" s="1"/>
  <c r="H80" i="27"/>
  <c r="F83" i="27"/>
  <c r="F86" i="27" s="1"/>
  <c r="H77" i="27"/>
  <c r="F88" i="27"/>
  <c r="H14" i="25"/>
  <c r="H44" i="25"/>
  <c r="H70" i="27"/>
  <c r="H73" i="27" s="1"/>
  <c r="H82" i="27"/>
  <c r="H85" i="27" s="1"/>
  <c r="G87" i="27"/>
  <c r="E50" i="27"/>
  <c r="E53" i="27" s="1"/>
  <c r="E38" i="27"/>
  <c r="E41" i="27" s="1"/>
  <c r="H158" i="25"/>
  <c r="H179" i="25"/>
  <c r="H185" i="25" s="1"/>
  <c r="H188" i="25" s="1"/>
  <c r="H21" i="25"/>
  <c r="H52" i="25"/>
  <c r="F98" i="25"/>
  <c r="F164" i="25"/>
  <c r="H17" i="25"/>
  <c r="H26" i="25"/>
  <c r="H35" i="25"/>
  <c r="H29" i="27"/>
  <c r="F32" i="25"/>
  <c r="F53" i="25"/>
  <c r="H66" i="25"/>
  <c r="H69" i="25" s="1"/>
  <c r="G23" i="25"/>
  <c r="H67" i="25"/>
  <c r="H70" i="25" s="1"/>
  <c r="H80" i="25"/>
  <c r="H89" i="25"/>
  <c r="H107" i="25"/>
  <c r="H110" i="25" s="1"/>
  <c r="H143" i="25"/>
  <c r="E87" i="27"/>
  <c r="H47" i="25"/>
  <c r="E68" i="25"/>
  <c r="H20" i="25"/>
  <c r="H29" i="25"/>
  <c r="H38" i="25"/>
  <c r="H32" i="27"/>
  <c r="G50" i="27"/>
  <c r="G53" i="27" s="1"/>
  <c r="E54" i="25"/>
  <c r="E198" i="25" s="1"/>
  <c r="H92" i="25"/>
  <c r="G88" i="27"/>
  <c r="F54" i="25"/>
  <c r="F198" i="25" s="1"/>
  <c r="H50" i="25"/>
  <c r="H62" i="25"/>
  <c r="H74" i="25"/>
  <c r="H22" i="25"/>
  <c r="G98" i="25"/>
  <c r="G164" i="25"/>
  <c r="H37" i="27"/>
  <c r="H40" i="27" s="1"/>
  <c r="H44" i="27"/>
  <c r="H50" i="27" s="1"/>
  <c r="H53" i="27" s="1"/>
  <c r="F23" i="25"/>
  <c r="G53" i="25"/>
  <c r="H152" i="25"/>
  <c r="H56" i="27"/>
  <c r="H59" i="27" s="1"/>
  <c r="H62" i="27" s="1"/>
  <c r="H83" i="27"/>
  <c r="H86" i="27" s="1"/>
  <c r="H8" i="27"/>
  <c r="H20" i="27" s="1"/>
  <c r="G38" i="27"/>
  <c r="G41" i="27" s="1"/>
  <c r="F68" i="25"/>
  <c r="H26" i="27"/>
  <c r="F50" i="27"/>
  <c r="F53" i="27" s="1"/>
  <c r="H11" i="25"/>
  <c r="G68" i="25"/>
  <c r="H81" i="25"/>
  <c r="H11" i="27"/>
  <c r="H82" i="25"/>
  <c r="H146" i="25"/>
  <c r="F23" i="27"/>
  <c r="F38" i="27"/>
  <c r="F41" i="27" s="1"/>
  <c r="H41" i="25"/>
  <c r="F83" i="25"/>
  <c r="H183" i="25"/>
  <c r="H186" i="25" s="1"/>
  <c r="E55" i="25"/>
  <c r="E199" i="25" s="1"/>
  <c r="G83" i="25"/>
  <c r="H184" i="25"/>
  <c r="H187" i="25" s="1"/>
  <c r="F55" i="25"/>
  <c r="F199" i="25" s="1"/>
  <c r="H96" i="25"/>
  <c r="H162" i="25"/>
  <c r="H48" i="27"/>
  <c r="H51" i="27" s="1"/>
  <c r="H65" i="27"/>
  <c r="H71" i="27" s="1"/>
  <c r="H74" i="27" s="1"/>
  <c r="G55" i="25"/>
  <c r="H97" i="25"/>
  <c r="H95" i="25"/>
  <c r="H163" i="25"/>
  <c r="H149" i="25"/>
  <c r="F185" i="25"/>
  <c r="F188" i="25" s="1"/>
  <c r="H49" i="27"/>
  <c r="H52" i="27" s="1"/>
  <c r="F71" i="27"/>
  <c r="F74" i="27" s="1"/>
  <c r="H30" i="25"/>
  <c r="H51" i="25"/>
  <c r="H65" i="25"/>
  <c r="H77" i="25"/>
  <c r="H86" i="25"/>
  <c r="H140" i="25"/>
  <c r="G185" i="25"/>
  <c r="G188" i="25" s="1"/>
  <c r="E53" i="25"/>
  <c r="E83" i="25"/>
  <c r="E164" i="25"/>
  <c r="E185" i="25"/>
  <c r="E188" i="25" s="1"/>
  <c r="H59" i="25"/>
  <c r="H101" i="25"/>
  <c r="H104" i="25" s="1"/>
  <c r="E23" i="25"/>
  <c r="E32" i="25"/>
  <c r="E98" i="25"/>
  <c r="E110" i="25"/>
  <c r="F87" i="27"/>
  <c r="E88" i="27"/>
  <c r="E71" i="27"/>
  <c r="E74" i="27" s="1"/>
  <c r="E83" i="27"/>
  <c r="E86" i="27" s="1"/>
  <c r="H83" i="25" l="1"/>
  <c r="G199" i="25"/>
  <c r="H165" i="25"/>
  <c r="E167" i="25"/>
  <c r="H166" i="25"/>
  <c r="G167" i="25"/>
  <c r="F167" i="25"/>
  <c r="E71" i="25"/>
  <c r="F71" i="25"/>
  <c r="G71" i="25"/>
  <c r="H55" i="25"/>
  <c r="H199" i="25" s="1"/>
  <c r="H32" i="25"/>
  <c r="H23" i="25"/>
  <c r="H87" i="27"/>
  <c r="G89" i="27"/>
  <c r="H88" i="27"/>
  <c r="G56" i="25"/>
  <c r="H23" i="27"/>
  <c r="H53" i="25"/>
  <c r="H68" i="25"/>
  <c r="H71" i="25" s="1"/>
  <c r="F56" i="25"/>
  <c r="H54" i="25"/>
  <c r="H198" i="25" s="1"/>
  <c r="E89" i="27"/>
  <c r="H38" i="27"/>
  <c r="H41" i="27" s="1"/>
  <c r="F89" i="27"/>
  <c r="H98" i="25"/>
  <c r="H164" i="25"/>
  <c r="E56" i="25"/>
  <c r="E200" i="25" s="1"/>
  <c r="F200" i="25" l="1"/>
  <c r="H167" i="25"/>
  <c r="G200" i="25"/>
  <c r="H56" i="25"/>
  <c r="H200" i="25" s="1"/>
  <c r="H89" i="27"/>
</calcChain>
</file>

<file path=xl/sharedStrings.xml><?xml version="1.0" encoding="utf-8"?>
<sst xmlns="http://schemas.openxmlformats.org/spreadsheetml/2006/main" count="494" uniqueCount="137">
  <si>
    <t>사무비</t>
  </si>
  <si>
    <t>재산조성비</t>
  </si>
  <si>
    <t>(단위 : 원)</t>
    <phoneticPr fontId="6" type="noConversion"/>
  </si>
  <si>
    <t>세     입</t>
    <phoneticPr fontId="8" type="noConversion"/>
  </si>
  <si>
    <t>세     출</t>
    <phoneticPr fontId="8" type="noConversion"/>
  </si>
  <si>
    <t>항   목</t>
    <phoneticPr fontId="8" type="noConversion"/>
  </si>
  <si>
    <t>관</t>
    <phoneticPr fontId="8" type="noConversion"/>
  </si>
  <si>
    <t>항</t>
    <phoneticPr fontId="8" type="noConversion"/>
  </si>
  <si>
    <t>총  계</t>
    <phoneticPr fontId="8" type="noConversion"/>
  </si>
  <si>
    <t>소   계</t>
    <phoneticPr fontId="8" type="noConversion"/>
  </si>
  <si>
    <t xml:space="preserve">   소   계</t>
    <phoneticPr fontId="8" type="noConversion"/>
  </si>
  <si>
    <t>소   계</t>
    <phoneticPr fontId="6" type="noConversion"/>
  </si>
  <si>
    <t>잡지출</t>
    <phoneticPr fontId="6" type="noConversion"/>
  </si>
  <si>
    <t>계</t>
    <phoneticPr fontId="8" type="noConversion"/>
  </si>
  <si>
    <t>후원금수입</t>
  </si>
  <si>
    <t>예비비 및 기타</t>
  </si>
  <si>
    <t>차기이월금</t>
    <phoneticPr fontId="9" type="noConversion"/>
  </si>
  <si>
    <t>(단위 : 원)</t>
    <phoneticPr fontId="8" type="noConversion"/>
  </si>
  <si>
    <t>과                  목</t>
    <phoneticPr fontId="8" type="noConversion"/>
  </si>
  <si>
    <t>구분</t>
    <phoneticPr fontId="8" type="noConversion"/>
  </si>
  <si>
    <t>후원금</t>
    <phoneticPr fontId="8" type="noConversion"/>
  </si>
  <si>
    <t>계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</si>
  <si>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</si>
  <si>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</si>
  <si>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</si>
  <si>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예산</t>
    <phoneticPr fontId="8" type="noConversion"/>
  </si>
  <si>
    <t>결산</t>
    <phoneticPr fontId="8" type="noConversion"/>
  </si>
  <si>
    <t>증감</t>
    <phoneticPr fontId="8" type="noConversion"/>
  </si>
  <si>
    <t>합계</t>
    <phoneticPr fontId="8" type="noConversion"/>
  </si>
  <si>
    <t>가. 세입명세서</t>
    <phoneticPr fontId="8" type="noConversion"/>
  </si>
  <si>
    <t>세  입  총  계</t>
    <phoneticPr fontId="8" type="noConversion"/>
  </si>
  <si>
    <t>나. 세출명세서</t>
    <phoneticPr fontId="8" type="noConversion"/>
  </si>
  <si>
    <t>세  출  총  계</t>
    <phoneticPr fontId="8" type="noConversion"/>
  </si>
  <si>
    <t>법인전입금</t>
    <phoneticPr fontId="8" type="noConversion"/>
  </si>
  <si>
    <t>잡수입</t>
    <phoneticPr fontId="6" type="noConversion"/>
  </si>
  <si>
    <t>이월금</t>
    <phoneticPr fontId="6" type="noConversion"/>
  </si>
  <si>
    <t>보조금수입</t>
    <phoneticPr fontId="8" type="noConversion"/>
  </si>
  <si>
    <t>사업수입</t>
    <phoneticPr fontId="8" type="noConversion"/>
  </si>
  <si>
    <t>이월금</t>
    <phoneticPr fontId="9" type="noConversion"/>
  </si>
  <si>
    <t>예비비및기타</t>
    <phoneticPr fontId="6" type="noConversion"/>
  </si>
  <si>
    <t>예비비및기타</t>
    <phoneticPr fontId="9" type="noConversion"/>
  </si>
  <si>
    <t>예산액(A)</t>
    <phoneticPr fontId="6" type="noConversion"/>
  </si>
  <si>
    <t>결산액(B)</t>
    <phoneticPr fontId="6" type="noConversion"/>
  </si>
  <si>
    <t>증감액(B-A)</t>
    <phoneticPr fontId="9" type="noConversion"/>
  </si>
  <si>
    <t>소계</t>
    <phoneticPr fontId="9" type="noConversion"/>
  </si>
  <si>
    <t>2020년 세출결산서</t>
    <phoneticPr fontId="9" type="noConversion"/>
  </si>
  <si>
    <t>2020년 세입결산서</t>
    <phoneticPr fontId="9" type="noConversion"/>
  </si>
  <si>
    <t>시설 부담금</t>
    <phoneticPr fontId="8" type="noConversion"/>
  </si>
  <si>
    <t>정부 보조금</t>
    <phoneticPr fontId="8" type="noConversion"/>
  </si>
  <si>
    <t>예산</t>
  </si>
  <si>
    <t>결산</t>
  </si>
  <si>
    <t>증감</t>
  </si>
  <si>
    <t>통합서비스사업수입</t>
    <phoneticPr fontId="8" type="noConversion"/>
  </si>
  <si>
    <t>제수당</t>
  </si>
  <si>
    <t>퇴직금 및 퇴직적립금</t>
  </si>
  <si>
    <t>사회보험부담금</t>
  </si>
  <si>
    <t>기타후생경비</t>
  </si>
  <si>
    <t>인건비</t>
  </si>
  <si>
    <t>기관운영비</t>
  </si>
  <si>
    <t>회의비</t>
  </si>
  <si>
    <t>업무추진비</t>
  </si>
  <si>
    <t>여비</t>
  </si>
  <si>
    <t>수용비 및 수수료</t>
  </si>
  <si>
    <t>공공요금</t>
  </si>
  <si>
    <t>제세공과금</t>
  </si>
  <si>
    <t>차량비</t>
  </si>
  <si>
    <t>운영비</t>
  </si>
  <si>
    <t>시설비</t>
  </si>
  <si>
    <t>자산취득비</t>
  </si>
  <si>
    <t>시설장비유지비</t>
  </si>
  <si>
    <t>가족관계사업비</t>
  </si>
  <si>
    <t>가족돌봄사업비</t>
  </si>
  <si>
    <t>가족과함께하는지역공동체사업비</t>
  </si>
  <si>
    <t>통합서비스사업비</t>
  </si>
  <si>
    <t>사례관리지원사업비</t>
  </si>
  <si>
    <t>언어발달지원사업비</t>
  </si>
  <si>
    <t>이중언어가족환경조성사업비</t>
  </si>
  <si>
    <t>방문교육지원사업비</t>
  </si>
  <si>
    <t>다문화가족특성화사업비</t>
  </si>
  <si>
    <t>한국어교육사업비</t>
  </si>
  <si>
    <t>찾아가는결혼이주여성다이음사업비</t>
  </si>
  <si>
    <t>부자유친프로젝트사업비</t>
  </si>
  <si>
    <t>가족상담지원사업비</t>
  </si>
  <si>
    <t>한부모가족자조모임사업비</t>
  </si>
  <si>
    <t>열린마루사업비</t>
  </si>
  <si>
    <t>아버지자조모임사업비</t>
  </si>
  <si>
    <t>비상용생리대비치사업비</t>
  </si>
  <si>
    <t>결혼이민여성취업역량강화사업비</t>
  </si>
  <si>
    <t>다행복자조모임사업비</t>
  </si>
  <si>
    <t>외부지원사업비</t>
  </si>
  <si>
    <t>사업비</t>
  </si>
  <si>
    <t>예비비</t>
  </si>
  <si>
    <t>반환금</t>
  </si>
  <si>
    <t>급여</t>
    <phoneticPr fontId="8" type="noConversion"/>
  </si>
  <si>
    <t>기타운영비</t>
    <phoneticPr fontId="8" type="noConversion"/>
  </si>
  <si>
    <t>다문화가족특성화사업수입</t>
    <phoneticPr fontId="8" type="noConversion"/>
  </si>
  <si>
    <t>국고보조금</t>
    <phoneticPr fontId="8" type="noConversion"/>
  </si>
  <si>
    <t>시도보조금</t>
    <phoneticPr fontId="8" type="noConversion"/>
  </si>
  <si>
    <t>시군구보조금</t>
    <phoneticPr fontId="8" type="noConversion"/>
  </si>
  <si>
    <t>기타보조금</t>
    <phoneticPr fontId="8" type="noConversion"/>
  </si>
  <si>
    <t>지정후원금</t>
    <phoneticPr fontId="8" type="noConversion"/>
  </si>
  <si>
    <t>비지정후원금</t>
    <phoneticPr fontId="8" type="noConversion"/>
  </si>
  <si>
    <t>전년도이월금</t>
    <phoneticPr fontId="8" type="noConversion"/>
  </si>
  <si>
    <t>전년도이월금(후원금)</t>
    <phoneticPr fontId="8" type="noConversion"/>
  </si>
  <si>
    <t>기타예금이자수입</t>
    <phoneticPr fontId="8" type="noConversion"/>
  </si>
  <si>
    <t>기타잡수입</t>
    <phoneticPr fontId="8" type="noConversion"/>
  </si>
  <si>
    <t>후원금수입</t>
    <phoneticPr fontId="8" type="noConversion"/>
  </si>
  <si>
    <t>전입금</t>
    <phoneticPr fontId="8" type="noConversion"/>
  </si>
  <si>
    <t>이월금</t>
    <phoneticPr fontId="8" type="noConversion"/>
  </si>
  <si>
    <t>잡수입</t>
    <phoneticPr fontId="8" type="noConversion"/>
  </si>
  <si>
    <t>외부지원사업비</t>
    <phoneticPr fontId="9" type="noConversion"/>
  </si>
  <si>
    <t>보조금수입</t>
    <phoneticPr fontId="9" type="noConversion"/>
  </si>
  <si>
    <t>통합서비스사업비</t>
    <phoneticPr fontId="6" type="noConversion"/>
  </si>
  <si>
    <t>다문화특성화사업비</t>
    <phoneticPr fontId="6" type="noConversion"/>
  </si>
  <si>
    <t>한국어교육사업비</t>
    <phoneticPr fontId="6" type="noConversion"/>
  </si>
  <si>
    <t>찾아가는결혼이주여성다이음사업비</t>
    <phoneticPr fontId="9" type="noConversion"/>
  </si>
  <si>
    <t>사무비</t>
    <phoneticPr fontId="8" type="noConversion"/>
  </si>
  <si>
    <t>재산조성비</t>
    <phoneticPr fontId="8" type="noConversion"/>
  </si>
  <si>
    <t>사업비</t>
    <phoneticPr fontId="8" type="noConversion"/>
  </si>
  <si>
    <t>인건비</t>
    <phoneticPr fontId="8" type="noConversion"/>
  </si>
  <si>
    <t>업무추진비</t>
    <phoneticPr fontId="8" type="noConversion"/>
  </si>
  <si>
    <t>운영비</t>
    <phoneticPr fontId="8" type="noConversion"/>
  </si>
  <si>
    <t>시설비</t>
    <phoneticPr fontId="6" type="noConversion"/>
  </si>
  <si>
    <t>차기이월금</t>
    <phoneticPr fontId="6" type="noConversion"/>
  </si>
  <si>
    <r>
      <t xml:space="preserve">2020년 </t>
    </r>
    <r>
      <rPr>
        <b/>
        <sz val="20"/>
        <rFont val="맑은 고딕"/>
        <family val="3"/>
        <charset val="129"/>
      </rPr>
      <t xml:space="preserve">노원구건강가정·다문화가족지원센터 </t>
    </r>
    <r>
      <rPr>
        <b/>
        <sz val="20"/>
        <rFont val="맑은 고딕"/>
        <family val="3"/>
        <charset val="129"/>
        <scheme val="minor"/>
      </rPr>
      <t>세입 · 세출 결산 총괄표</t>
    </r>
    <phoneticPr fontId="9" type="noConversion"/>
  </si>
  <si>
    <t>아이돌봄지원사업비</t>
    <phoneticPr fontId="9" type="noConversion"/>
  </si>
  <si>
    <t>잡지출</t>
    <phoneticPr fontId="9" type="noConversion"/>
  </si>
  <si>
    <t>서울가족학교사업수입</t>
  </si>
  <si>
    <t>아이돌봄지원사업수입</t>
  </si>
  <si>
    <t>공동육아나눔터사업비</t>
  </si>
  <si>
    <t>공동육아나눔터사업비</t>
    <phoneticPr fontId="9" type="noConversion"/>
  </si>
  <si>
    <t>서울가족학교사업비</t>
  </si>
  <si>
    <t>1인가구지원사업비</t>
  </si>
  <si>
    <t>아이돌봄사업비</t>
  </si>
  <si>
    <t>아이돌봄운영비</t>
    <phoneticPr fontId="9" type="noConversion"/>
  </si>
  <si>
    <t>서울가족학교사업비</t>
    <phoneticPr fontId="9" type="noConversion"/>
  </si>
  <si>
    <t>1인가구지원사업비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</si>
</sst>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46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9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78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0" borderId="0">
      <alignment horizontal="center" vertical="center"/>
    </xf>
    <xf numFmtId="0" fontId="13" fillId="0" borderId="0">
      <alignment horizontal="right" vertical="center"/>
    </xf>
    <xf numFmtId="0" fontId="10" fillId="0" borderId="0"/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" fillId="8" borderId="44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43" applyNumberFormat="0" applyAlignment="0" applyProtection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32" fillId="0" borderId="45" applyNumberFormat="0" applyFill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41" fontId="14" fillId="0" borderId="9" xfId="1" applyFont="1" applyFill="1" applyBorder="1" applyAlignment="1">
      <alignment horizontal="center" vertical="center"/>
    </xf>
    <xf numFmtId="41" fontId="14" fillId="0" borderId="3" xfId="1" applyFont="1" applyFill="1" applyBorder="1" applyAlignment="1">
      <alignment horizontal="center" vertical="center"/>
    </xf>
    <xf numFmtId="0" fontId="37" fillId="0" borderId="0" xfId="0" applyFont="1">
      <alignment vertical="center"/>
    </xf>
    <xf numFmtId="0" fontId="37" fillId="33" borderId="2" xfId="0" applyFont="1" applyFill="1" applyBorder="1" applyAlignment="1">
      <alignment horizontal="center" vertical="center"/>
    </xf>
    <xf numFmtId="0" fontId="37" fillId="33" borderId="1" xfId="0" applyFont="1" applyFill="1" applyBorder="1" applyAlignment="1">
      <alignment horizontal="center" vertical="center"/>
    </xf>
    <xf numFmtId="0" fontId="37" fillId="33" borderId="9" xfId="0" applyFont="1" applyFill="1" applyBorder="1" applyAlignment="1">
      <alignment horizontal="center" vertical="center" shrinkToFit="1"/>
    </xf>
    <xf numFmtId="41" fontId="0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7" fillId="33" borderId="16" xfId="0" applyFont="1" applyFill="1" applyBorder="1" applyAlignment="1">
      <alignment horizontal="center" vertical="center" wrapText="1"/>
    </xf>
    <xf numFmtId="41" fontId="0" fillId="0" borderId="0" xfId="3" applyFont="1">
      <alignment vertical="center"/>
    </xf>
    <xf numFmtId="0" fontId="38" fillId="34" borderId="1" xfId="0" applyFont="1" applyFill="1" applyBorder="1" applyAlignment="1">
      <alignment horizontal="center" vertical="center"/>
    </xf>
    <xf numFmtId="41" fontId="35" fillId="36" borderId="1" xfId="0" applyNumberFormat="1" applyFont="1" applyFill="1" applyBorder="1">
      <alignment vertical="center"/>
    </xf>
    <xf numFmtId="41" fontId="14" fillId="0" borderId="56" xfId="1" applyFont="1" applyFill="1" applyBorder="1" applyAlignment="1">
      <alignment horizontal="center" vertical="center"/>
    </xf>
    <xf numFmtId="41" fontId="35" fillId="36" borderId="6" xfId="0" applyNumberFormat="1" applyFont="1" applyFill="1" applyBorder="1">
      <alignment vertical="center"/>
    </xf>
    <xf numFmtId="0" fontId="42" fillId="0" borderId="58" xfId="0" applyFont="1" applyBorder="1" applyAlignment="1">
      <alignment vertical="center" wrapText="1"/>
    </xf>
    <xf numFmtId="0" fontId="42" fillId="0" borderId="57" xfId="0" applyFont="1" applyBorder="1" applyAlignment="1">
      <alignment horizontal="center" vertical="center" wrapText="1"/>
    </xf>
    <xf numFmtId="0" fontId="42" fillId="0" borderId="59" xfId="0" applyFont="1" applyBorder="1" applyAlignment="1">
      <alignment vertical="center" wrapText="1"/>
    </xf>
    <xf numFmtId="0" fontId="42" fillId="0" borderId="61" xfId="0" applyFont="1" applyBorder="1" applyAlignment="1">
      <alignment vertical="center" wrapText="1"/>
    </xf>
    <xf numFmtId="0" fontId="42" fillId="0" borderId="63" xfId="0" applyFont="1" applyBorder="1" applyAlignment="1">
      <alignment vertical="center" wrapText="1"/>
    </xf>
    <xf numFmtId="0" fontId="42" fillId="0" borderId="58" xfId="1" applyNumberFormat="1" applyFont="1" applyFill="1" applyBorder="1" applyAlignment="1">
      <alignment vertical="center" wrapText="1"/>
    </xf>
    <xf numFmtId="0" fontId="42" fillId="0" borderId="57" xfId="1" applyNumberFormat="1" applyFont="1" applyFill="1" applyBorder="1" applyAlignment="1">
      <alignment horizontal="center" vertical="center" wrapText="1"/>
    </xf>
    <xf numFmtId="0" fontId="42" fillId="0" borderId="59" xfId="1" applyNumberFormat="1" applyFont="1" applyFill="1" applyBorder="1" applyAlignment="1">
      <alignment vertical="center" wrapText="1"/>
    </xf>
    <xf numFmtId="0" fontId="41" fillId="0" borderId="0" xfId="1" applyNumberFormat="1" applyFont="1" applyAlignment="1">
      <alignment vertical="center"/>
    </xf>
    <xf numFmtId="0" fontId="41" fillId="0" borderId="0" xfId="1" applyNumberFormat="1" applyFont="1" applyAlignment="1">
      <alignment horizontal="center" vertical="center"/>
    </xf>
    <xf numFmtId="0" fontId="42" fillId="0" borderId="61" xfId="1" applyNumberFormat="1" applyFont="1" applyFill="1" applyBorder="1" applyAlignment="1">
      <alignment vertical="center" wrapText="1"/>
    </xf>
    <xf numFmtId="0" fontId="42" fillId="0" borderId="63" xfId="1" applyNumberFormat="1" applyFont="1" applyFill="1" applyBorder="1" applyAlignment="1">
      <alignment vertical="center" wrapText="1"/>
    </xf>
    <xf numFmtId="41" fontId="0" fillId="0" borderId="0" xfId="1" applyFont="1">
      <alignment vertical="center"/>
    </xf>
    <xf numFmtId="176" fontId="35" fillId="36" borderId="54" xfId="0" applyNumberFormat="1" applyFont="1" applyFill="1" applyBorder="1" applyAlignment="1">
      <alignment horizontal="center" vertical="center"/>
    </xf>
    <xf numFmtId="41" fontId="35" fillId="36" borderId="35" xfId="1" applyFont="1" applyFill="1" applyBorder="1" applyAlignment="1">
      <alignment horizontal="center" vertical="center"/>
    </xf>
    <xf numFmtId="0" fontId="35" fillId="36" borderId="35" xfId="0" applyFont="1" applyFill="1" applyBorder="1" applyAlignment="1">
      <alignment horizontal="center" vertical="center"/>
    </xf>
    <xf numFmtId="41" fontId="35" fillId="36" borderId="55" xfId="1" applyFont="1" applyFill="1" applyBorder="1" applyAlignment="1">
      <alignment horizontal="center" vertical="center"/>
    </xf>
    <xf numFmtId="41" fontId="35" fillId="0" borderId="1" xfId="1" applyFont="1" applyFill="1" applyBorder="1" applyAlignment="1">
      <alignment horizontal="right" vertical="center"/>
    </xf>
    <xf numFmtId="41" fontId="35" fillId="0" borderId="1" xfId="1" applyFont="1" applyFill="1" applyBorder="1" applyAlignment="1">
      <alignment horizontal="left" vertical="center"/>
    </xf>
    <xf numFmtId="41" fontId="35" fillId="0" borderId="6" xfId="1" applyFont="1" applyFill="1" applyBorder="1" applyAlignment="1">
      <alignment horizontal="left" vertical="center"/>
    </xf>
    <xf numFmtId="41" fontId="35" fillId="0" borderId="1" xfId="1" applyFont="1" applyFill="1" applyBorder="1" applyAlignment="1">
      <alignment horizontal="center" vertical="center"/>
    </xf>
    <xf numFmtId="176" fontId="35" fillId="36" borderId="24" xfId="0" applyNumberFormat="1" applyFont="1" applyFill="1" applyBorder="1" applyAlignment="1">
      <alignment horizontal="center" vertical="center"/>
    </xf>
    <xf numFmtId="41" fontId="35" fillId="36" borderId="1" xfId="1" applyFont="1" applyFill="1" applyBorder="1" applyAlignment="1">
      <alignment horizontal="center" vertical="center"/>
    </xf>
    <xf numFmtId="0" fontId="35" fillId="36" borderId="1" xfId="0" applyFont="1" applyFill="1" applyBorder="1" applyAlignment="1">
      <alignment horizontal="center" vertical="center"/>
    </xf>
    <xf numFmtId="41" fontId="35" fillId="36" borderId="6" xfId="1" applyFont="1" applyFill="1" applyBorder="1" applyAlignment="1">
      <alignment horizontal="center" vertical="center"/>
    </xf>
    <xf numFmtId="41" fontId="35" fillId="0" borderId="6" xfId="1" applyFont="1" applyFill="1" applyBorder="1" applyAlignment="1">
      <alignment horizontal="center" vertical="center"/>
    </xf>
    <xf numFmtId="41" fontId="35" fillId="0" borderId="1" xfId="1" applyFont="1" applyFill="1" applyBorder="1" applyAlignment="1">
      <alignment vertical="center"/>
    </xf>
    <xf numFmtId="41" fontId="35" fillId="0" borderId="6" xfId="1" applyFont="1" applyFill="1" applyBorder="1" applyAlignment="1">
      <alignment vertical="center"/>
    </xf>
    <xf numFmtId="176" fontId="35" fillId="36" borderId="1" xfId="0" applyNumberFormat="1" applyFont="1" applyFill="1" applyBorder="1" applyAlignment="1">
      <alignment horizontal="center" vertical="center"/>
    </xf>
    <xf numFmtId="41" fontId="35" fillId="36" borderId="1" xfId="1" applyFont="1" applyFill="1" applyBorder="1" applyAlignment="1">
      <alignment vertical="center"/>
    </xf>
    <xf numFmtId="41" fontId="35" fillId="36" borderId="6" xfId="1" applyFont="1" applyFill="1" applyBorder="1" applyAlignment="1">
      <alignment vertical="center"/>
    </xf>
    <xf numFmtId="41" fontId="35" fillId="0" borderId="3" xfId="1" applyFont="1" applyFill="1" applyBorder="1" applyAlignment="1">
      <alignment horizontal="right" vertical="center"/>
    </xf>
    <xf numFmtId="41" fontId="35" fillId="0" borderId="17" xfId="1" applyFont="1" applyFill="1" applyBorder="1" applyAlignment="1">
      <alignment horizontal="center" vertical="center"/>
    </xf>
    <xf numFmtId="0" fontId="38" fillId="0" borderId="4" xfId="0" applyFont="1" applyBorder="1">
      <alignment vertical="center"/>
    </xf>
    <xf numFmtId="0" fontId="38" fillId="0" borderId="15" xfId="0" applyFont="1" applyBorder="1">
      <alignment vertical="center"/>
    </xf>
    <xf numFmtId="0" fontId="38" fillId="0" borderId="1" xfId="0" applyFont="1" applyBorder="1" applyAlignment="1">
      <alignment horizontal="center" vertical="center"/>
    </xf>
    <xf numFmtId="41" fontId="38" fillId="34" borderId="1" xfId="1" applyFont="1" applyFill="1" applyBorder="1" applyAlignment="1">
      <alignment horizontal="center" vertical="center"/>
    </xf>
    <xf numFmtId="41" fontId="38" fillId="34" borderId="6" xfId="1" applyFont="1" applyFill="1" applyBorder="1" applyAlignment="1">
      <alignment horizontal="center" vertical="center"/>
    </xf>
    <xf numFmtId="41" fontId="38" fillId="35" borderId="1" xfId="1" applyFont="1" applyFill="1" applyBorder="1" applyAlignment="1">
      <alignment horizontal="center" vertical="center"/>
    </xf>
    <xf numFmtId="41" fontId="38" fillId="35" borderId="6" xfId="1" applyFont="1" applyFill="1" applyBorder="1" applyAlignment="1">
      <alignment horizontal="center" vertical="center"/>
    </xf>
    <xf numFmtId="41" fontId="35" fillId="0" borderId="7" xfId="1" applyFont="1" applyFill="1" applyBorder="1" applyAlignment="1">
      <alignment horizontal="left" vertical="center"/>
    </xf>
    <xf numFmtId="0" fontId="38" fillId="0" borderId="17" xfId="0" applyFont="1" applyBorder="1">
      <alignment vertical="center"/>
    </xf>
    <xf numFmtId="41" fontId="42" fillId="0" borderId="60" xfId="1" applyFont="1" applyBorder="1" applyAlignment="1">
      <alignment horizontal="center" vertical="center"/>
    </xf>
    <xf numFmtId="41" fontId="43" fillId="0" borderId="60" xfId="1" applyFont="1" applyBorder="1" applyAlignment="1">
      <alignment horizontal="center" vertical="center"/>
    </xf>
    <xf numFmtId="41" fontId="42" fillId="0" borderId="62" xfId="1" applyFont="1" applyBorder="1" applyAlignment="1">
      <alignment horizontal="center" vertical="center"/>
    </xf>
    <xf numFmtId="0" fontId="44" fillId="0" borderId="4" xfId="0" applyFont="1" applyBorder="1">
      <alignment vertical="center"/>
    </xf>
    <xf numFmtId="0" fontId="44" fillId="0" borderId="15" xfId="0" applyFont="1" applyBorder="1">
      <alignment vertical="center"/>
    </xf>
    <xf numFmtId="0" fontId="45" fillId="0" borderId="0" xfId="0" applyFont="1">
      <alignment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35" fillId="0" borderId="4" xfId="0" applyFont="1" applyBorder="1" applyAlignment="1">
      <alignment horizontal="left" vertical="center"/>
    </xf>
    <xf numFmtId="0" fontId="35" fillId="0" borderId="15" xfId="0" applyFont="1" applyBorder="1">
      <alignment vertical="center"/>
    </xf>
    <xf numFmtId="176" fontId="35" fillId="0" borderId="24" xfId="0" applyNumberFormat="1" applyFont="1" applyBorder="1">
      <alignment vertical="center"/>
    </xf>
    <xf numFmtId="0" fontId="35" fillId="0" borderId="1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176" fontId="35" fillId="0" borderId="24" xfId="0" applyNumberFormat="1" applyFont="1" applyBorder="1" applyAlignment="1">
      <alignment horizontal="left" vertical="center"/>
    </xf>
    <xf numFmtId="0" fontId="35" fillId="0" borderId="1" xfId="0" applyFont="1" applyBorder="1">
      <alignment vertical="center"/>
    </xf>
    <xf numFmtId="0" fontId="35" fillId="0" borderId="17" xfId="0" applyFont="1" applyBorder="1">
      <alignment vertical="center"/>
    </xf>
    <xf numFmtId="176" fontId="35" fillId="0" borderId="1" xfId="61" applyNumberFormat="1" applyFont="1" applyBorder="1">
      <alignment vertical="center"/>
    </xf>
    <xf numFmtId="0" fontId="35" fillId="0" borderId="10" xfId="0" applyFont="1" applyBorder="1">
      <alignment vertical="center"/>
    </xf>
    <xf numFmtId="176" fontId="35" fillId="0" borderId="1" xfId="0" applyNumberFormat="1" applyFont="1" applyBorder="1" applyAlignment="1">
      <alignment horizontal="left" vertical="center" shrinkToFit="1"/>
    </xf>
    <xf numFmtId="176" fontId="35" fillId="0" borderId="15" xfId="0" applyNumberFormat="1" applyFont="1" applyBorder="1">
      <alignment vertical="center"/>
    </xf>
    <xf numFmtId="176" fontId="35" fillId="0" borderId="21" xfId="0" applyNumberFormat="1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176" fontId="35" fillId="0" borderId="17" xfId="0" applyNumberFormat="1" applyFont="1" applyBorder="1">
      <alignment vertical="center"/>
    </xf>
    <xf numFmtId="176" fontId="35" fillId="0" borderId="1" xfId="0" applyNumberFormat="1" applyFont="1" applyBorder="1" applyAlignment="1">
      <alignment horizontal="left" vertical="center"/>
    </xf>
    <xf numFmtId="41" fontId="35" fillId="0" borderId="1" xfId="0" applyNumberFormat="1" applyFont="1" applyBorder="1">
      <alignment vertical="center"/>
    </xf>
    <xf numFmtId="0" fontId="35" fillId="0" borderId="69" xfId="0" applyFont="1" applyBorder="1" applyAlignment="1">
      <alignment horizontal="left" vertical="center"/>
    </xf>
    <xf numFmtId="176" fontId="35" fillId="0" borderId="19" xfId="0" applyNumberFormat="1" applyFont="1" applyBorder="1">
      <alignment vertical="center"/>
    </xf>
    <xf numFmtId="176" fontId="35" fillId="0" borderId="3" xfId="0" applyNumberFormat="1" applyFont="1" applyBorder="1" applyAlignment="1">
      <alignment horizontal="left" vertical="center"/>
    </xf>
    <xf numFmtId="41" fontId="35" fillId="0" borderId="3" xfId="0" applyNumberFormat="1" applyFont="1" applyBorder="1">
      <alignment vertical="center"/>
    </xf>
    <xf numFmtId="41" fontId="38" fillId="35" borderId="10" xfId="1" applyFont="1" applyFill="1" applyBorder="1" applyAlignment="1">
      <alignment horizontal="center" vertical="center"/>
    </xf>
    <xf numFmtId="41" fontId="38" fillId="35" borderId="22" xfId="1" applyFont="1" applyFill="1" applyBorder="1" applyAlignment="1">
      <alignment horizontal="center" vertical="center"/>
    </xf>
    <xf numFmtId="41" fontId="38" fillId="34" borderId="24" xfId="1" applyFont="1" applyFill="1" applyBorder="1" applyAlignment="1">
      <alignment horizontal="center" vertical="center"/>
    </xf>
    <xf numFmtId="41" fontId="17" fillId="33" borderId="17" xfId="1" applyFont="1" applyFill="1" applyBorder="1" applyAlignment="1">
      <alignment vertical="center"/>
    </xf>
    <xf numFmtId="41" fontId="17" fillId="33" borderId="18" xfId="1" applyFont="1" applyFill="1" applyBorder="1" applyAlignment="1">
      <alignment vertical="center"/>
    </xf>
    <xf numFmtId="41" fontId="17" fillId="33" borderId="3" xfId="1" applyFont="1" applyFill="1" applyBorder="1" applyAlignment="1">
      <alignment horizontal="center" vertical="center" shrinkToFit="1"/>
    </xf>
    <xf numFmtId="41" fontId="17" fillId="33" borderId="7" xfId="1" applyFont="1" applyFill="1" applyBorder="1" applyAlignment="1">
      <alignment horizontal="center" vertical="center" shrinkToFit="1"/>
    </xf>
    <xf numFmtId="41" fontId="42" fillId="0" borderId="57" xfId="1" applyFont="1" applyFill="1" applyBorder="1" applyAlignment="1">
      <alignment horizontal="center" vertical="center"/>
    </xf>
    <xf numFmtId="41" fontId="42" fillId="0" borderId="60" xfId="1" applyFont="1" applyFill="1" applyBorder="1" applyAlignment="1">
      <alignment horizontal="center" vertical="center"/>
    </xf>
    <xf numFmtId="41" fontId="38" fillId="35" borderId="24" xfId="1" applyFont="1" applyFill="1" applyBorder="1" applyAlignment="1">
      <alignment vertical="center"/>
    </xf>
    <xf numFmtId="41" fontId="38" fillId="35" borderId="6" xfId="1" applyFont="1" applyFill="1" applyBorder="1" applyAlignment="1">
      <alignment vertical="center"/>
    </xf>
    <xf numFmtId="41" fontId="38" fillId="34" borderId="6" xfId="1" applyFont="1" applyFill="1" applyBorder="1" applyAlignment="1">
      <alignment vertical="center"/>
    </xf>
    <xf numFmtId="41" fontId="42" fillId="0" borderId="62" xfId="1" applyFont="1" applyFill="1" applyBorder="1" applyAlignment="1">
      <alignment horizontal="center" vertical="center"/>
    </xf>
    <xf numFmtId="41" fontId="17" fillId="33" borderId="16" xfId="1" applyFont="1" applyFill="1" applyBorder="1" applyAlignment="1">
      <alignment horizontal="center" vertical="center"/>
    </xf>
    <xf numFmtId="41" fontId="17" fillId="33" borderId="70" xfId="1" applyFont="1" applyFill="1" applyBorder="1" applyAlignment="1">
      <alignment horizontal="center" vertical="center"/>
    </xf>
    <xf numFmtId="41" fontId="17" fillId="33" borderId="9" xfId="1" applyFont="1" applyFill="1" applyBorder="1" applyAlignment="1">
      <alignment horizontal="center" vertical="center"/>
    </xf>
    <xf numFmtId="41" fontId="17" fillId="33" borderId="56" xfId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 wrapText="1"/>
    </xf>
    <xf numFmtId="0" fontId="42" fillId="0" borderId="59" xfId="1" applyNumberFormat="1" applyFont="1" applyFill="1" applyBorder="1" applyAlignment="1">
      <alignment horizontal="center" vertical="center" wrapText="1"/>
    </xf>
    <xf numFmtId="0" fontId="42" fillId="0" borderId="60" xfId="1" applyNumberFormat="1" applyFont="1" applyFill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/>
    </xf>
    <xf numFmtId="0" fontId="42" fillId="0" borderId="72" xfId="0" applyFont="1" applyBorder="1" applyAlignment="1">
      <alignment vertical="center" wrapText="1"/>
    </xf>
    <xf numFmtId="0" fontId="42" fillId="0" borderId="73" xfId="0" applyFont="1" applyBorder="1" applyAlignment="1">
      <alignment vertical="center" wrapText="1"/>
    </xf>
    <xf numFmtId="0" fontId="42" fillId="0" borderId="73" xfId="0" applyFont="1" applyBorder="1" applyAlignment="1">
      <alignment horizontal="center" vertical="center" wrapText="1"/>
    </xf>
    <xf numFmtId="41" fontId="42" fillId="0" borderId="73" xfId="1" applyFont="1" applyBorder="1" applyAlignment="1">
      <alignment horizontal="center" vertical="center"/>
    </xf>
    <xf numFmtId="41" fontId="42" fillId="0" borderId="74" xfId="1" applyFont="1" applyBorder="1" applyAlignment="1">
      <alignment horizontal="center" vertical="center"/>
    </xf>
    <xf numFmtId="0" fontId="42" fillId="0" borderId="75" xfId="0" applyFont="1" applyBorder="1" applyAlignment="1">
      <alignment vertical="center" wrapText="1"/>
    </xf>
    <xf numFmtId="41" fontId="42" fillId="0" borderId="77" xfId="1" applyFont="1" applyFill="1" applyBorder="1" applyAlignment="1">
      <alignment horizontal="center" vertical="center"/>
    </xf>
    <xf numFmtId="0" fontId="42" fillId="0" borderId="72" xfId="1" applyNumberFormat="1" applyFont="1" applyFill="1" applyBorder="1" applyAlignment="1">
      <alignment vertical="center" wrapText="1"/>
    </xf>
    <xf numFmtId="0" fontId="42" fillId="0" borderId="73" xfId="1" applyNumberFormat="1" applyFont="1" applyFill="1" applyBorder="1" applyAlignment="1">
      <alignment vertical="center" wrapText="1"/>
    </xf>
    <xf numFmtId="0" fontId="42" fillId="0" borderId="73" xfId="1" applyNumberFormat="1" applyFont="1" applyFill="1" applyBorder="1" applyAlignment="1">
      <alignment horizontal="center" vertical="center" wrapText="1"/>
    </xf>
    <xf numFmtId="41" fontId="42" fillId="0" borderId="73" xfId="1" applyFont="1" applyFill="1" applyBorder="1" applyAlignment="1">
      <alignment horizontal="center" vertical="center"/>
    </xf>
    <xf numFmtId="41" fontId="42" fillId="0" borderId="74" xfId="1" applyFont="1" applyFill="1" applyBorder="1" applyAlignment="1">
      <alignment horizontal="center" vertical="center"/>
    </xf>
    <xf numFmtId="0" fontId="42" fillId="0" borderId="75" xfId="1" applyNumberFormat="1" applyFont="1" applyFill="1" applyBorder="1" applyAlignment="1">
      <alignment vertical="center" wrapText="1"/>
    </xf>
    <xf numFmtId="0" fontId="42" fillId="0" borderId="76" xfId="1" applyNumberFormat="1" applyFont="1" applyFill="1" applyBorder="1" applyAlignment="1">
      <alignment vertical="center" wrapText="1"/>
    </xf>
    <xf numFmtId="0" fontId="42" fillId="0" borderId="77" xfId="1" applyNumberFormat="1" applyFont="1" applyFill="1" applyBorder="1" applyAlignment="1">
      <alignment horizontal="center" vertical="center" wrapText="1"/>
    </xf>
    <xf numFmtId="41" fontId="42" fillId="0" borderId="78" xfId="1" applyFont="1" applyFill="1" applyBorder="1" applyAlignment="1">
      <alignment horizontal="center" vertical="center"/>
    </xf>
    <xf numFmtId="0" fontId="38" fillId="0" borderId="79" xfId="0" applyFont="1" applyBorder="1">
      <alignment vertical="center"/>
    </xf>
    <xf numFmtId="0" fontId="38" fillId="34" borderId="35" xfId="0" applyFont="1" applyFill="1" applyBorder="1" applyAlignment="1">
      <alignment horizontal="center" vertical="center"/>
    </xf>
    <xf numFmtId="41" fontId="38" fillId="34" borderId="35" xfId="1" applyFont="1" applyFill="1" applyBorder="1" applyAlignment="1">
      <alignment horizontal="center" vertical="center"/>
    </xf>
    <xf numFmtId="41" fontId="42" fillId="0" borderId="80" xfId="1" applyFont="1" applyFill="1" applyBorder="1" applyAlignment="1">
      <alignment horizontal="center" vertical="center"/>
    </xf>
    <xf numFmtId="41" fontId="42" fillId="0" borderId="59" xfId="1" applyFont="1" applyFill="1" applyBorder="1" applyAlignment="1">
      <alignment horizontal="center" vertical="center"/>
    </xf>
    <xf numFmtId="41" fontId="42" fillId="0" borderId="81" xfId="1" applyFont="1" applyFill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41" fontId="42" fillId="0" borderId="59" xfId="1" applyFont="1" applyBorder="1" applyAlignment="1">
      <alignment horizontal="center" vertical="center"/>
    </xf>
    <xf numFmtId="41" fontId="42" fillId="0" borderId="81" xfId="1" applyFont="1" applyBorder="1" applyAlignment="1">
      <alignment horizontal="center" vertical="center"/>
    </xf>
    <xf numFmtId="0" fontId="38" fillId="34" borderId="3" xfId="0" applyFont="1" applyFill="1" applyBorder="1" applyAlignment="1">
      <alignment horizontal="center" vertical="center"/>
    </xf>
    <xf numFmtId="41" fontId="38" fillId="34" borderId="3" xfId="1" applyFont="1" applyFill="1" applyBorder="1" applyAlignment="1">
      <alignment horizontal="center" vertical="center"/>
    </xf>
    <xf numFmtId="41" fontId="38" fillId="34" borderId="7" xfId="1" applyFont="1" applyFill="1" applyBorder="1" applyAlignment="1">
      <alignment horizontal="center" vertical="center"/>
    </xf>
    <xf numFmtId="41" fontId="38" fillId="34" borderId="54" xfId="1" applyFont="1" applyFill="1" applyBorder="1" applyAlignment="1">
      <alignment horizontal="center" vertical="center"/>
    </xf>
    <xf numFmtId="41" fontId="38" fillId="34" borderId="55" xfId="1" applyFont="1" applyFill="1" applyBorder="1" applyAlignment="1">
      <alignment vertical="center"/>
    </xf>
    <xf numFmtId="41" fontId="42" fillId="0" borderId="80" xfId="1" applyFont="1" applyBorder="1" applyAlignment="1">
      <alignment horizontal="center" vertical="center"/>
    </xf>
    <xf numFmtId="0" fontId="42" fillId="0" borderId="84" xfId="0" applyFont="1" applyBorder="1" applyAlignment="1">
      <alignment horizontal="center" vertical="center" wrapText="1"/>
    </xf>
    <xf numFmtId="41" fontId="42" fillId="0" borderId="84" xfId="1" applyFont="1" applyFill="1" applyBorder="1" applyAlignment="1">
      <alignment horizontal="center" vertical="center"/>
    </xf>
    <xf numFmtId="41" fontId="42" fillId="0" borderId="83" xfId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right" vertical="center" shrinkToFit="1"/>
    </xf>
    <xf numFmtId="0" fontId="37" fillId="33" borderId="14" xfId="0" applyFont="1" applyFill="1" applyBorder="1" applyAlignment="1">
      <alignment horizontal="center" vertical="center" shrinkToFit="1"/>
    </xf>
    <xf numFmtId="0" fontId="37" fillId="33" borderId="35" xfId="0" applyFont="1" applyFill="1" applyBorder="1" applyAlignment="1">
      <alignment horizontal="center" vertical="center" shrinkToFit="1"/>
    </xf>
    <xf numFmtId="0" fontId="37" fillId="33" borderId="36" xfId="0" applyFont="1" applyFill="1" applyBorder="1" applyAlignment="1">
      <alignment horizontal="center" vertical="center" shrinkToFit="1"/>
    </xf>
    <xf numFmtId="0" fontId="37" fillId="33" borderId="10" xfId="0" applyFont="1" applyFill="1" applyBorder="1" applyAlignment="1">
      <alignment horizontal="center" vertical="center" shrinkToFit="1"/>
    </xf>
    <xf numFmtId="41" fontId="37" fillId="33" borderId="36" xfId="3" applyFont="1" applyFill="1" applyBorder="1" applyAlignment="1">
      <alignment horizontal="center" vertical="center" wrapText="1" shrinkToFit="1"/>
    </xf>
    <xf numFmtId="41" fontId="37" fillId="33" borderId="10" xfId="3" applyFont="1" applyFill="1" applyBorder="1" applyAlignment="1">
      <alignment horizontal="center" vertical="center" shrinkToFit="1"/>
    </xf>
    <xf numFmtId="41" fontId="37" fillId="33" borderId="46" xfId="3" applyFont="1" applyFill="1" applyBorder="1" applyAlignment="1">
      <alignment horizontal="center" vertical="center" shrinkToFit="1"/>
    </xf>
    <xf numFmtId="41" fontId="37" fillId="33" borderId="22" xfId="3" applyFont="1" applyFill="1" applyBorder="1" applyAlignment="1">
      <alignment horizontal="center" vertical="center" shrinkToFit="1"/>
    </xf>
    <xf numFmtId="41" fontId="37" fillId="33" borderId="47" xfId="3" applyFont="1" applyFill="1" applyBorder="1" applyAlignment="1">
      <alignment horizontal="center" vertical="center" shrinkToFit="1"/>
    </xf>
    <xf numFmtId="41" fontId="37" fillId="33" borderId="13" xfId="3" applyFont="1" applyFill="1" applyBorder="1" applyAlignment="1">
      <alignment horizontal="center" vertical="center" shrinkToFit="1"/>
    </xf>
    <xf numFmtId="0" fontId="37" fillId="33" borderId="51" xfId="0" applyFont="1" applyFill="1" applyBorder="1" applyAlignment="1">
      <alignment horizontal="center" vertical="center" shrinkToFit="1"/>
    </xf>
    <xf numFmtId="0" fontId="37" fillId="33" borderId="0" xfId="0" applyFont="1" applyFill="1" applyBorder="1" applyAlignment="1">
      <alignment horizontal="center" vertical="center" shrinkToFit="1"/>
    </xf>
    <xf numFmtId="0" fontId="37" fillId="33" borderId="49" xfId="0" applyFont="1" applyFill="1" applyBorder="1" applyAlignment="1">
      <alignment horizontal="center" vertical="center" shrinkToFit="1"/>
    </xf>
    <xf numFmtId="0" fontId="37" fillId="33" borderId="52" xfId="0" applyFont="1" applyFill="1" applyBorder="1" applyAlignment="1">
      <alignment horizontal="center" vertical="center" shrinkToFit="1"/>
    </xf>
    <xf numFmtId="0" fontId="37" fillId="33" borderId="12" xfId="0" applyFont="1" applyFill="1" applyBorder="1" applyAlignment="1">
      <alignment horizontal="center" vertical="center" shrinkToFit="1"/>
    </xf>
    <xf numFmtId="0" fontId="37" fillId="33" borderId="53" xfId="0" applyFont="1" applyFill="1" applyBorder="1" applyAlignment="1">
      <alignment horizontal="center" vertical="center" shrinkToFit="1"/>
    </xf>
    <xf numFmtId="0" fontId="38" fillId="34" borderId="17" xfId="0" applyFont="1" applyFill="1" applyBorder="1" applyAlignment="1">
      <alignment horizontal="center" vertical="center"/>
    </xf>
    <xf numFmtId="0" fontId="38" fillId="34" borderId="15" xfId="0" applyFont="1" applyFill="1" applyBorder="1" applyAlignment="1">
      <alignment horizontal="center" vertical="center"/>
    </xf>
    <xf numFmtId="0" fontId="38" fillId="34" borderId="10" xfId="0" applyFont="1" applyFill="1" applyBorder="1" applyAlignment="1">
      <alignment horizontal="center" vertical="center"/>
    </xf>
    <xf numFmtId="0" fontId="38" fillId="34" borderId="36" xfId="0" applyFont="1" applyFill="1" applyBorder="1" applyAlignment="1">
      <alignment horizontal="center" vertical="center"/>
    </xf>
    <xf numFmtId="0" fontId="38" fillId="35" borderId="21" xfId="0" applyFont="1" applyFill="1" applyBorder="1" applyAlignment="1">
      <alignment horizontal="center" vertical="center"/>
    </xf>
    <xf numFmtId="0" fontId="38" fillId="35" borderId="16" xfId="0" applyFont="1" applyFill="1" applyBorder="1" applyAlignment="1">
      <alignment horizontal="center" vertical="center"/>
    </xf>
    <xf numFmtId="0" fontId="38" fillId="35" borderId="48" xfId="0" applyFont="1" applyFill="1" applyBorder="1" applyAlignment="1">
      <alignment horizontal="center" vertical="center"/>
    </xf>
    <xf numFmtId="0" fontId="38" fillId="35" borderId="49" xfId="0" applyFont="1" applyFill="1" applyBorder="1" applyAlignment="1">
      <alignment horizontal="center" vertical="center"/>
    </xf>
    <xf numFmtId="0" fontId="38" fillId="35" borderId="22" xfId="0" applyFont="1" applyFill="1" applyBorder="1" applyAlignment="1">
      <alignment horizontal="center" vertical="center"/>
    </xf>
    <xf numFmtId="0" fontId="38" fillId="35" borderId="23" xfId="0" applyFont="1" applyFill="1" applyBorder="1" applyAlignment="1">
      <alignment horizontal="center" vertical="center"/>
    </xf>
    <xf numFmtId="0" fontId="42" fillId="0" borderId="64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42" fillId="0" borderId="67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42" fillId="0" borderId="82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38" fillId="35" borderId="1" xfId="0" applyFont="1" applyFill="1" applyBorder="1" applyAlignment="1">
      <alignment horizontal="center" vertical="center"/>
    </xf>
    <xf numFmtId="0" fontId="42" fillId="0" borderId="58" xfId="1" applyNumberFormat="1" applyFont="1" applyFill="1" applyBorder="1" applyAlignment="1">
      <alignment horizontal="center" vertical="center" wrapText="1"/>
    </xf>
    <xf numFmtId="0" fontId="42" fillId="0" borderId="59" xfId="1" applyNumberFormat="1" applyFont="1" applyFill="1" applyBorder="1" applyAlignment="1">
      <alignment horizontal="center" vertical="center" wrapText="1"/>
    </xf>
    <xf numFmtId="0" fontId="42" fillId="0" borderId="60" xfId="1" applyNumberFormat="1" applyFont="1" applyFill="1" applyBorder="1" applyAlignment="1">
      <alignment horizontal="center" vertical="center" wrapText="1"/>
    </xf>
    <xf numFmtId="0" fontId="42" fillId="0" borderId="67" xfId="1" applyNumberFormat="1" applyFont="1" applyFill="1" applyBorder="1" applyAlignment="1">
      <alignment horizontal="center" vertical="center" wrapText="1"/>
    </xf>
    <xf numFmtId="0" fontId="37" fillId="0" borderId="0" xfId="0" applyFont="1" applyBorder="1" applyAlignment="1">
      <alignment vertical="center" shrinkToFit="1"/>
    </xf>
    <xf numFmtId="0" fontId="42" fillId="0" borderId="76" xfId="1" applyNumberFormat="1" applyFont="1" applyFill="1" applyBorder="1" applyAlignment="1">
      <alignment horizontal="center" vertical="center" wrapText="1"/>
    </xf>
    <xf numFmtId="0" fontId="37" fillId="33" borderId="50" xfId="0" applyFont="1" applyFill="1" applyBorder="1" applyAlignment="1">
      <alignment horizontal="center" vertical="center" shrinkToFit="1"/>
    </xf>
    <xf numFmtId="0" fontId="37" fillId="33" borderId="20" xfId="0" applyFont="1" applyFill="1" applyBorder="1" applyAlignment="1">
      <alignment horizontal="center" vertical="center" shrinkToFit="1"/>
    </xf>
    <xf numFmtId="0" fontId="37" fillId="33" borderId="16" xfId="0" applyFont="1" applyFill="1" applyBorder="1" applyAlignment="1">
      <alignment horizontal="center" vertical="center" shrinkToFit="1"/>
    </xf>
    <xf numFmtId="0" fontId="42" fillId="0" borderId="64" xfId="1" applyNumberFormat="1" applyFont="1" applyFill="1" applyBorder="1" applyAlignment="1">
      <alignment horizontal="center" vertical="center" wrapText="1"/>
    </xf>
    <xf numFmtId="0" fontId="42" fillId="0" borderId="65" xfId="1" applyNumberFormat="1" applyFont="1" applyFill="1" applyBorder="1" applyAlignment="1">
      <alignment horizontal="center" vertical="center" wrapText="1"/>
    </xf>
    <xf numFmtId="0" fontId="42" fillId="0" borderId="66" xfId="1" applyNumberFormat="1" applyFont="1" applyFill="1" applyBorder="1" applyAlignment="1">
      <alignment horizontal="center" vertical="center" wrapText="1"/>
    </xf>
    <xf numFmtId="0" fontId="42" fillId="0" borderId="73" xfId="1" applyNumberFormat="1" applyFont="1" applyFill="1" applyBorder="1" applyAlignment="1">
      <alignment horizontal="center" vertical="center" wrapText="1"/>
    </xf>
    <xf numFmtId="0" fontId="42" fillId="0" borderId="4" xfId="1" applyNumberFormat="1" applyFont="1" applyFill="1" applyBorder="1" applyAlignment="1">
      <alignment horizontal="center" vertical="center" wrapText="1"/>
    </xf>
    <xf numFmtId="0" fontId="42" fillId="0" borderId="68" xfId="1" applyNumberFormat="1" applyFont="1" applyFill="1" applyBorder="1" applyAlignment="1">
      <alignment horizontal="center" vertical="center" wrapText="1"/>
    </xf>
    <xf numFmtId="0" fontId="42" fillId="0" borderId="82" xfId="1" applyNumberFormat="1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8" fillId="34" borderId="19" xfId="0" applyFont="1" applyFill="1" applyBorder="1" applyAlignment="1">
      <alignment horizontal="center" vertical="center"/>
    </xf>
  </cellXfs>
  <cellStyles count="78">
    <cellStyle name="20% - 강조색1 2" xfId="13" xr:uid="{00000000-0005-0000-0000-000000000000}"/>
    <cellStyle name="20% - 강조색2 2" xfId="14" xr:uid="{00000000-0005-0000-0000-000001000000}"/>
    <cellStyle name="20% - 강조색3 2" xfId="15" xr:uid="{00000000-0005-0000-0000-000002000000}"/>
    <cellStyle name="20% - 강조색4 2" xfId="16" xr:uid="{00000000-0005-0000-0000-000003000000}"/>
    <cellStyle name="20% - 강조색5 2" xfId="17" xr:uid="{00000000-0005-0000-0000-000004000000}"/>
    <cellStyle name="20% - 강조색6 2" xfId="18" xr:uid="{00000000-0005-0000-0000-000005000000}"/>
    <cellStyle name="40% - 강조색1 2" xfId="19" xr:uid="{00000000-0005-0000-0000-000006000000}"/>
    <cellStyle name="40% - 강조색2 2" xfId="20" xr:uid="{00000000-0005-0000-0000-000007000000}"/>
    <cellStyle name="40% - 강조색3 2" xfId="21" xr:uid="{00000000-0005-0000-0000-000008000000}"/>
    <cellStyle name="40% - 강조색4 2" xfId="22" xr:uid="{00000000-0005-0000-0000-000009000000}"/>
    <cellStyle name="40% - 강조색5 2" xfId="23" xr:uid="{00000000-0005-0000-0000-00000A000000}"/>
    <cellStyle name="40% - 강조색6 2" xfId="24" xr:uid="{00000000-0005-0000-0000-00000B000000}"/>
    <cellStyle name="60% - 강조색1 2" xfId="25" xr:uid="{00000000-0005-0000-0000-00000C000000}"/>
    <cellStyle name="60% - 강조색2 2" xfId="26" xr:uid="{00000000-0005-0000-0000-00000D000000}"/>
    <cellStyle name="60% - 강조색3 2" xfId="27" xr:uid="{00000000-0005-0000-0000-00000E000000}"/>
    <cellStyle name="60% - 강조색4 2" xfId="28" xr:uid="{00000000-0005-0000-0000-00000F000000}"/>
    <cellStyle name="60% - 강조색5 2" xfId="29" xr:uid="{00000000-0005-0000-0000-000010000000}"/>
    <cellStyle name="60% - 강조색6 2" xfId="30" xr:uid="{00000000-0005-0000-0000-000011000000}"/>
    <cellStyle name="S2 2" xfId="10" xr:uid="{00000000-0005-0000-0000-000012000000}"/>
    <cellStyle name="S4 2" xfId="11" xr:uid="{00000000-0005-0000-0000-000013000000}"/>
    <cellStyle name="강조색1 2" xfId="31" xr:uid="{00000000-0005-0000-0000-000014000000}"/>
    <cellStyle name="강조색2 2" xfId="32" xr:uid="{00000000-0005-0000-0000-000015000000}"/>
    <cellStyle name="강조색3 2" xfId="33" xr:uid="{00000000-0005-0000-0000-000016000000}"/>
    <cellStyle name="강조색4 2" xfId="34" xr:uid="{00000000-0005-0000-0000-000017000000}"/>
    <cellStyle name="강조색5 2" xfId="35" xr:uid="{00000000-0005-0000-0000-000018000000}"/>
    <cellStyle name="강조색6 2" xfId="36" xr:uid="{00000000-0005-0000-0000-000019000000}"/>
    <cellStyle name="경고문 2" xfId="37" xr:uid="{00000000-0005-0000-0000-00001A000000}"/>
    <cellStyle name="계산 2" xfId="38" xr:uid="{00000000-0005-0000-0000-00001B000000}"/>
    <cellStyle name="나쁨 2" xfId="39" xr:uid="{00000000-0005-0000-0000-00001C000000}"/>
    <cellStyle name="메모 2" xfId="40" xr:uid="{00000000-0005-0000-0000-00001D000000}"/>
    <cellStyle name="백분율 2" xfId="4" xr:uid="{00000000-0005-0000-0000-00001E000000}"/>
    <cellStyle name="보통 2" xfId="41" xr:uid="{00000000-0005-0000-0000-00001F000000}"/>
    <cellStyle name="설명 텍스트 2" xfId="42" xr:uid="{00000000-0005-0000-0000-000020000000}"/>
    <cellStyle name="셀 확인 2" xfId="43" xr:uid="{00000000-0005-0000-0000-000021000000}"/>
    <cellStyle name="쉼표 [0]" xfId="1" builtinId="6"/>
    <cellStyle name="쉼표 [0] 2" xfId="3" xr:uid="{00000000-0005-0000-0000-000023000000}"/>
    <cellStyle name="쉼표 [0] 2 2" xfId="44" xr:uid="{00000000-0005-0000-0000-000024000000}"/>
    <cellStyle name="쉼표 [0] 2 3" xfId="45" xr:uid="{00000000-0005-0000-0000-000025000000}"/>
    <cellStyle name="쉼표 [0] 2 4" xfId="46" xr:uid="{00000000-0005-0000-0000-000026000000}"/>
    <cellStyle name="쉼표 [0] 3" xfId="8" xr:uid="{00000000-0005-0000-0000-000027000000}"/>
    <cellStyle name="쉼표 [0] 3 2" xfId="47" xr:uid="{00000000-0005-0000-0000-000028000000}"/>
    <cellStyle name="쉼표 [0] 4" xfId="7" xr:uid="{00000000-0005-0000-0000-000029000000}"/>
    <cellStyle name="쉼표 [0] 5" xfId="48" xr:uid="{00000000-0005-0000-0000-00002A000000}"/>
    <cellStyle name="쉼표 [0] 6 2 3 3" xfId="76" xr:uid="{00000000-0005-0000-0000-00002B000000}"/>
    <cellStyle name="쉼표 [0] 6 2 3 3 2" xfId="63" xr:uid="{00000000-0005-0000-0000-00002C000000}"/>
    <cellStyle name="쉼표 [0] 6 2 3 3 2 2" xfId="74" xr:uid="{00000000-0005-0000-0000-00002D000000}"/>
    <cellStyle name="쉼표 [0] 6 3 3" xfId="72" xr:uid="{00000000-0005-0000-0000-00002E000000}"/>
    <cellStyle name="쉼표 [0] 6 3 3 4" xfId="68" xr:uid="{00000000-0005-0000-0000-00002F000000}"/>
    <cellStyle name="쉼표 [0] 6 3 4" xfId="70" xr:uid="{00000000-0005-0000-0000-000030000000}"/>
    <cellStyle name="쉼표 [0] 6 5" xfId="65" xr:uid="{00000000-0005-0000-0000-000031000000}"/>
    <cellStyle name="연결된 셀 2" xfId="49" xr:uid="{00000000-0005-0000-0000-000032000000}"/>
    <cellStyle name="요약 2" xfId="50" xr:uid="{00000000-0005-0000-0000-000033000000}"/>
    <cellStyle name="입력 2" xfId="51" xr:uid="{00000000-0005-0000-0000-000034000000}"/>
    <cellStyle name="제목 1 2" xfId="52" xr:uid="{00000000-0005-0000-0000-000035000000}"/>
    <cellStyle name="제목 2 2" xfId="53" xr:uid="{00000000-0005-0000-0000-000036000000}"/>
    <cellStyle name="제목 3 2" xfId="54" xr:uid="{00000000-0005-0000-0000-000037000000}"/>
    <cellStyle name="제목 4 2" xfId="55" xr:uid="{00000000-0005-0000-0000-000038000000}"/>
    <cellStyle name="제목 5" xfId="56" xr:uid="{00000000-0005-0000-0000-000039000000}"/>
    <cellStyle name="좋음 2" xfId="57" xr:uid="{00000000-0005-0000-0000-00003A000000}"/>
    <cellStyle name="출력 2" xfId="58" xr:uid="{00000000-0005-0000-0000-00003B000000}"/>
    <cellStyle name="표준" xfId="0" builtinId="0"/>
    <cellStyle name="표준 2" xfId="2" xr:uid="{00000000-0005-0000-0000-00003D000000}"/>
    <cellStyle name="표준 2 2" xfId="5" xr:uid="{00000000-0005-0000-0000-00003E000000}"/>
    <cellStyle name="표준 2 3" xfId="12" xr:uid="{00000000-0005-0000-0000-00003F000000}"/>
    <cellStyle name="표준 2 4" xfId="61" xr:uid="{00000000-0005-0000-0000-000040000000}"/>
    <cellStyle name="표준 3" xfId="9" xr:uid="{00000000-0005-0000-0000-000041000000}"/>
    <cellStyle name="표준 4" xfId="6" xr:uid="{00000000-0005-0000-0000-000042000000}"/>
    <cellStyle name="표준 5" xfId="59" xr:uid="{00000000-0005-0000-0000-000043000000}"/>
    <cellStyle name="표준 6" xfId="60" xr:uid="{00000000-0005-0000-0000-000044000000}"/>
    <cellStyle name="표준 7 2 3 3" xfId="75" xr:uid="{00000000-0005-0000-0000-000045000000}"/>
    <cellStyle name="표준 7 2 3 3 2" xfId="62" xr:uid="{00000000-0005-0000-0000-000046000000}"/>
    <cellStyle name="표준 7 2 3 3 2 2" xfId="73" xr:uid="{00000000-0005-0000-0000-000047000000}"/>
    <cellStyle name="표준 7 2 3 3 2 3" xfId="77" xr:uid="{00000000-0005-0000-0000-000048000000}"/>
    <cellStyle name="표준 7 3 3" xfId="66" xr:uid="{00000000-0005-0000-0000-000049000000}"/>
    <cellStyle name="표준 7 3 3 4" xfId="67" xr:uid="{00000000-0005-0000-0000-00004A000000}"/>
    <cellStyle name="표준 7 3 4" xfId="69" xr:uid="{00000000-0005-0000-0000-00004B000000}"/>
    <cellStyle name="표준 7 5" xfId="64" xr:uid="{00000000-0005-0000-0000-00004C000000}"/>
    <cellStyle name="표준 7 6" xfId="71" xr:uid="{00000000-0005-0000-0000-00004D000000}"/>
  </cellStyles>
  <dxfs count="0"/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29"/>
  <sheetViews>
    <sheetView tabSelected="1" view="pageBreakPreview" zoomScale="85" zoomScaleNormal="100" zoomScaleSheetLayoutView="85" workbookViewId="0">
      <selection activeCell="B34" sqref="B34"/>
    </sheetView>
  </sheetViews>
  <sheetFormatPr defaultColWidth="9" defaultRowHeight="16.5"/>
  <cols>
    <col min="1" max="1" width="11.625" style="1" customWidth="1"/>
    <col min="2" max="2" width="17.25" style="1" bestFit="1" customWidth="1"/>
    <col min="3" max="4" width="15.5" style="1" bestFit="1" customWidth="1"/>
    <col min="5" max="5" width="15.5" style="1" customWidth="1"/>
    <col min="6" max="6" width="11.125" style="1" customWidth="1"/>
    <col min="7" max="7" width="14.5" style="1" customWidth="1"/>
    <col min="8" max="8" width="15.5" style="1" bestFit="1" customWidth="1"/>
    <col min="9" max="9" width="15.5" style="1" customWidth="1"/>
    <col min="10" max="10" width="15.5" style="1" bestFit="1" customWidth="1"/>
    <col min="11" max="16384" width="9" style="1"/>
  </cols>
  <sheetData>
    <row r="2" spans="1:12" s="7" customFormat="1" ht="25.5" customHeight="1">
      <c r="A2" s="159" t="s">
        <v>124</v>
      </c>
      <c r="B2" s="159"/>
      <c r="C2" s="159"/>
      <c r="D2" s="159"/>
      <c r="E2" s="159"/>
      <c r="F2" s="159"/>
      <c r="G2" s="159"/>
      <c r="H2" s="159"/>
      <c r="I2" s="159"/>
      <c r="J2" s="159"/>
      <c r="K2" s="6"/>
      <c r="L2" s="6"/>
    </row>
    <row r="3" spans="1:12" s="7" customFormat="1" ht="13.5" customHeight="1" thickBot="1">
      <c r="A3" s="8"/>
      <c r="B3" s="9"/>
      <c r="C3" s="9"/>
      <c r="D3" s="9"/>
      <c r="E3" s="9"/>
      <c r="F3" s="9"/>
      <c r="G3" s="9"/>
      <c r="H3" s="9"/>
      <c r="I3" s="9"/>
      <c r="J3" s="10" t="s">
        <v>2</v>
      </c>
      <c r="K3" s="9"/>
      <c r="L3" s="9"/>
    </row>
    <row r="4" spans="1:12" ht="20.100000000000001" customHeight="1">
      <c r="A4" s="160" t="s">
        <v>3</v>
      </c>
      <c r="B4" s="161"/>
      <c r="C4" s="161"/>
      <c r="D4" s="161"/>
      <c r="E4" s="115"/>
      <c r="F4" s="161" t="s">
        <v>4</v>
      </c>
      <c r="G4" s="161"/>
      <c r="H4" s="161"/>
      <c r="I4" s="161"/>
      <c r="J4" s="162"/>
      <c r="K4" s="2"/>
      <c r="L4" s="3"/>
    </row>
    <row r="5" spans="1:12" ht="20.100000000000001" customHeight="1">
      <c r="A5" s="163" t="s">
        <v>5</v>
      </c>
      <c r="B5" s="164"/>
      <c r="C5" s="154" t="s">
        <v>41</v>
      </c>
      <c r="D5" s="154" t="s">
        <v>42</v>
      </c>
      <c r="E5" s="154" t="s">
        <v>43</v>
      </c>
      <c r="F5" s="165" t="s">
        <v>5</v>
      </c>
      <c r="G5" s="164"/>
      <c r="H5" s="154" t="s">
        <v>41</v>
      </c>
      <c r="I5" s="154" t="s">
        <v>42</v>
      </c>
      <c r="J5" s="166" t="s">
        <v>43</v>
      </c>
      <c r="K5" s="2"/>
      <c r="L5" s="3"/>
    </row>
    <row r="6" spans="1:12" ht="20.100000000000001" customHeight="1">
      <c r="A6" s="73" t="s">
        <v>6</v>
      </c>
      <c r="B6" s="74" t="s">
        <v>7</v>
      </c>
      <c r="C6" s="155"/>
      <c r="D6" s="155"/>
      <c r="E6" s="155"/>
      <c r="F6" s="75" t="s">
        <v>6</v>
      </c>
      <c r="G6" s="74" t="s">
        <v>7</v>
      </c>
      <c r="H6" s="155"/>
      <c r="I6" s="155"/>
      <c r="J6" s="167"/>
      <c r="K6" s="2"/>
      <c r="L6" s="3"/>
    </row>
    <row r="7" spans="1:12" ht="20.100000000000001" customHeight="1" thickBot="1">
      <c r="A7" s="156" t="s">
        <v>8</v>
      </c>
      <c r="B7" s="157"/>
      <c r="C7" s="12">
        <f>SUM(C8,C10,C12,C14,C16,C18)</f>
        <v>4636073410</v>
      </c>
      <c r="D7" s="12">
        <f t="shared" ref="D7:E7" si="0">SUM(D8,D10,D12,D14,D16,D18)</f>
        <v>4408459029</v>
      </c>
      <c r="E7" s="12">
        <f t="shared" si="0"/>
        <v>-227614381</v>
      </c>
      <c r="F7" s="157" t="s">
        <v>8</v>
      </c>
      <c r="G7" s="158"/>
      <c r="H7" s="11">
        <f>SUM(H8,H12,H14,H24,H26,H28)</f>
        <v>4636073410</v>
      </c>
      <c r="I7" s="11">
        <f t="shared" ref="I7:J7" si="1">SUM(I8,I12,I14,I24,I26,I28)</f>
        <v>4408459029</v>
      </c>
      <c r="J7" s="23">
        <f t="shared" si="1"/>
        <v>-227614381</v>
      </c>
      <c r="K7" s="2"/>
      <c r="L7" s="4"/>
    </row>
    <row r="8" spans="1:12" ht="20.100000000000001" customHeight="1">
      <c r="A8" s="76" t="s">
        <v>36</v>
      </c>
      <c r="B8" s="38" t="s">
        <v>9</v>
      </c>
      <c r="C8" s="39">
        <f>SUM(C9)</f>
        <v>3357171540</v>
      </c>
      <c r="D8" s="39">
        <f t="shared" ref="D8" si="2">SUM(D9)</f>
        <v>3357171540</v>
      </c>
      <c r="E8" s="39">
        <f>SUM(E9)</f>
        <v>0</v>
      </c>
      <c r="F8" s="77" t="s">
        <v>116</v>
      </c>
      <c r="G8" s="40" t="s">
        <v>10</v>
      </c>
      <c r="H8" s="39">
        <f>SUM(H9:H11)</f>
        <v>930835166</v>
      </c>
      <c r="I8" s="39">
        <f t="shared" ref="I8:J8" si="3">SUM(I9:I11)</f>
        <v>926838416</v>
      </c>
      <c r="J8" s="41">
        <f t="shared" si="3"/>
        <v>-3996750</v>
      </c>
      <c r="K8" s="2"/>
      <c r="L8" s="4"/>
    </row>
    <row r="9" spans="1:12" ht="20.100000000000001" customHeight="1">
      <c r="A9" s="76"/>
      <c r="B9" s="78" t="s">
        <v>111</v>
      </c>
      <c r="C9" s="42">
        <v>3357171540</v>
      </c>
      <c r="D9" s="42">
        <v>3357171540</v>
      </c>
      <c r="E9" s="42">
        <f>D9-C9</f>
        <v>0</v>
      </c>
      <c r="F9" s="77"/>
      <c r="G9" s="79" t="s">
        <v>119</v>
      </c>
      <c r="H9" s="43">
        <v>846133510</v>
      </c>
      <c r="I9" s="43">
        <v>845024840</v>
      </c>
      <c r="J9" s="44">
        <f>I9-H9</f>
        <v>-1108670</v>
      </c>
      <c r="K9" s="5"/>
      <c r="L9" s="4"/>
    </row>
    <row r="10" spans="1:12" ht="20.100000000000001" customHeight="1">
      <c r="A10" s="80" t="s">
        <v>106</v>
      </c>
      <c r="B10" s="46" t="s">
        <v>9</v>
      </c>
      <c r="C10" s="47">
        <f>SUM(C11)</f>
        <v>8700000</v>
      </c>
      <c r="D10" s="47">
        <f t="shared" ref="D10:E10" si="4">SUM(D11)</f>
        <v>7600000</v>
      </c>
      <c r="E10" s="47">
        <f t="shared" si="4"/>
        <v>-1100000</v>
      </c>
      <c r="F10" s="77"/>
      <c r="G10" s="79" t="s">
        <v>120</v>
      </c>
      <c r="H10" s="45">
        <v>8435200</v>
      </c>
      <c r="I10" s="45">
        <v>7134270</v>
      </c>
      <c r="J10" s="44">
        <f t="shared" ref="J10:J11" si="5">I10-H10</f>
        <v>-1300930</v>
      </c>
      <c r="K10" s="2"/>
      <c r="L10" s="4"/>
    </row>
    <row r="11" spans="1:12" ht="20.100000000000001" customHeight="1">
      <c r="A11" s="81"/>
      <c r="B11" s="82" t="s">
        <v>14</v>
      </c>
      <c r="C11" s="45">
        <v>8700000</v>
      </c>
      <c r="D11" s="45">
        <v>7600000</v>
      </c>
      <c r="E11" s="45">
        <f>D11-C11</f>
        <v>-1100000</v>
      </c>
      <c r="F11" s="77"/>
      <c r="G11" s="83" t="s">
        <v>121</v>
      </c>
      <c r="H11" s="45">
        <v>76266456</v>
      </c>
      <c r="I11" s="45">
        <v>74679306</v>
      </c>
      <c r="J11" s="44">
        <f t="shared" si="5"/>
        <v>-1587150</v>
      </c>
      <c r="K11" s="2"/>
      <c r="L11" s="4"/>
    </row>
    <row r="12" spans="1:12" ht="20.100000000000001" customHeight="1">
      <c r="A12" s="80" t="s">
        <v>37</v>
      </c>
      <c r="B12" s="46" t="s">
        <v>9</v>
      </c>
      <c r="C12" s="47">
        <f>SUM(C13)</f>
        <v>969120700</v>
      </c>
      <c r="D12" s="47">
        <f t="shared" ref="D12:E12" si="6">SUM(D13)</f>
        <v>745081452</v>
      </c>
      <c r="E12" s="47">
        <f t="shared" si="6"/>
        <v>-224039248</v>
      </c>
      <c r="F12" s="84" t="s">
        <v>117</v>
      </c>
      <c r="G12" s="48" t="s">
        <v>11</v>
      </c>
      <c r="H12" s="47">
        <f>SUM(H13)</f>
        <v>16982264</v>
      </c>
      <c r="I12" s="47">
        <f t="shared" ref="I12:J12" si="7">SUM(I13)</f>
        <v>16982264</v>
      </c>
      <c r="J12" s="49">
        <f t="shared" si="7"/>
        <v>0</v>
      </c>
      <c r="K12" s="2"/>
      <c r="L12" s="4"/>
    </row>
    <row r="13" spans="1:12" ht="20.100000000000001" customHeight="1">
      <c r="A13" s="76"/>
      <c r="B13" s="85" t="s">
        <v>37</v>
      </c>
      <c r="C13" s="42">
        <v>969120700</v>
      </c>
      <c r="D13" s="42">
        <v>745081452</v>
      </c>
      <c r="E13" s="42">
        <f>D13-C13</f>
        <v>-224039248</v>
      </c>
      <c r="F13" s="86"/>
      <c r="G13" s="83" t="s">
        <v>122</v>
      </c>
      <c r="H13" s="45">
        <v>16982264</v>
      </c>
      <c r="I13" s="45">
        <v>16982264</v>
      </c>
      <c r="J13" s="50">
        <f>I13-H13</f>
        <v>0</v>
      </c>
      <c r="K13" s="2"/>
      <c r="L13" s="4"/>
    </row>
    <row r="14" spans="1:12" ht="20.100000000000001" customHeight="1">
      <c r="A14" s="80" t="s">
        <v>33</v>
      </c>
      <c r="B14" s="46" t="s">
        <v>9</v>
      </c>
      <c r="C14" s="47">
        <f>SUM(C15)</f>
        <v>15000000</v>
      </c>
      <c r="D14" s="47">
        <f t="shared" ref="D14:E14" si="8">SUM(D15)</f>
        <v>15000000</v>
      </c>
      <c r="E14" s="47">
        <f t="shared" si="8"/>
        <v>0</v>
      </c>
      <c r="F14" s="84" t="s">
        <v>118</v>
      </c>
      <c r="G14" s="48" t="s">
        <v>11</v>
      </c>
      <c r="H14" s="47">
        <f>SUM(H15:H23)</f>
        <v>3285866500</v>
      </c>
      <c r="I14" s="47">
        <f t="shared" ref="I14:J14" si="9">SUM(I15:I23)</f>
        <v>2752924618</v>
      </c>
      <c r="J14" s="49">
        <f t="shared" si="9"/>
        <v>-532941882</v>
      </c>
      <c r="K14" s="2"/>
      <c r="L14" s="4"/>
    </row>
    <row r="15" spans="1:12" ht="20.100000000000001" customHeight="1">
      <c r="A15" s="76"/>
      <c r="B15" s="82" t="s">
        <v>33</v>
      </c>
      <c r="C15" s="42">
        <v>15000000</v>
      </c>
      <c r="D15" s="42">
        <v>15000000</v>
      </c>
      <c r="E15" s="42">
        <f>D15-C15</f>
        <v>0</v>
      </c>
      <c r="F15" s="77"/>
      <c r="G15" s="87" t="s">
        <v>112</v>
      </c>
      <c r="H15" s="51">
        <v>38720970</v>
      </c>
      <c r="I15" s="51">
        <v>38220970</v>
      </c>
      <c r="J15" s="52">
        <f>I15-H15</f>
        <v>-500000</v>
      </c>
      <c r="K15" s="2"/>
      <c r="L15" s="4"/>
    </row>
    <row r="16" spans="1:12" ht="20.100000000000001" customHeight="1">
      <c r="A16" s="80" t="s">
        <v>34</v>
      </c>
      <c r="B16" s="46" t="s">
        <v>9</v>
      </c>
      <c r="C16" s="47">
        <f>SUM(C17)</f>
        <v>7550000</v>
      </c>
      <c r="D16" s="47">
        <f t="shared" ref="D16:E16" si="10">SUM(D17)</f>
        <v>5074867</v>
      </c>
      <c r="E16" s="47">
        <f t="shared" si="10"/>
        <v>-2475133</v>
      </c>
      <c r="F16" s="88"/>
      <c r="G16" s="87" t="s">
        <v>113</v>
      </c>
      <c r="H16" s="51">
        <v>17651310</v>
      </c>
      <c r="I16" s="51">
        <v>17443390</v>
      </c>
      <c r="J16" s="52">
        <f t="shared" ref="J16:J23" si="11">I16-H16</f>
        <v>-207920</v>
      </c>
      <c r="K16" s="2"/>
      <c r="L16" s="4"/>
    </row>
    <row r="17" spans="1:12" ht="20.100000000000001" customHeight="1">
      <c r="A17" s="76"/>
      <c r="B17" s="89" t="s">
        <v>34</v>
      </c>
      <c r="C17" s="45">
        <v>7550000</v>
      </c>
      <c r="D17" s="45">
        <v>5074867</v>
      </c>
      <c r="E17" s="45">
        <f>D17-C17</f>
        <v>-2475133</v>
      </c>
      <c r="F17" s="88"/>
      <c r="G17" s="87" t="s">
        <v>114</v>
      </c>
      <c r="H17" s="51">
        <v>9000000</v>
      </c>
      <c r="I17" s="51">
        <v>9000000</v>
      </c>
      <c r="J17" s="52">
        <f t="shared" si="11"/>
        <v>0</v>
      </c>
      <c r="K17" s="2"/>
      <c r="L17" s="4"/>
    </row>
    <row r="18" spans="1:12" ht="20.100000000000001" customHeight="1">
      <c r="A18" s="80" t="s">
        <v>35</v>
      </c>
      <c r="B18" s="46" t="s">
        <v>9</v>
      </c>
      <c r="C18" s="47">
        <f>SUM(C19)</f>
        <v>278531170</v>
      </c>
      <c r="D18" s="47">
        <f t="shared" ref="D18:E18" si="12">SUM(D19)</f>
        <v>278531170</v>
      </c>
      <c r="E18" s="47">
        <f t="shared" si="12"/>
        <v>0</v>
      </c>
      <c r="F18" s="88"/>
      <c r="G18" s="87" t="s">
        <v>115</v>
      </c>
      <c r="H18" s="51">
        <v>3000000</v>
      </c>
      <c r="I18" s="51">
        <v>3000000</v>
      </c>
      <c r="J18" s="52">
        <f t="shared" si="11"/>
        <v>0</v>
      </c>
      <c r="K18" s="2"/>
      <c r="L18" s="4"/>
    </row>
    <row r="19" spans="1:12" ht="20.100000000000001" customHeight="1">
      <c r="A19" s="76"/>
      <c r="B19" s="89" t="s">
        <v>38</v>
      </c>
      <c r="C19" s="57">
        <v>278531170</v>
      </c>
      <c r="D19" s="57">
        <v>278531170</v>
      </c>
      <c r="E19" s="57">
        <f>D19-C19</f>
        <v>0</v>
      </c>
      <c r="F19" s="88"/>
      <c r="G19" s="87" t="s">
        <v>130</v>
      </c>
      <c r="H19" s="51">
        <v>7915530</v>
      </c>
      <c r="I19" s="51">
        <v>7915530</v>
      </c>
      <c r="J19" s="52">
        <f t="shared" si="11"/>
        <v>0</v>
      </c>
      <c r="K19" s="2"/>
      <c r="L19" s="4"/>
    </row>
    <row r="20" spans="1:12" ht="20.100000000000001" customHeight="1">
      <c r="A20" s="90"/>
      <c r="B20" s="92"/>
      <c r="C20" s="45"/>
      <c r="D20" s="45"/>
      <c r="E20" s="45"/>
      <c r="F20" s="88"/>
      <c r="G20" s="87" t="s">
        <v>135</v>
      </c>
      <c r="H20" s="51">
        <v>12620000</v>
      </c>
      <c r="I20" s="51">
        <v>12510000</v>
      </c>
      <c r="J20" s="52">
        <f t="shared" si="11"/>
        <v>-110000</v>
      </c>
      <c r="K20" s="2"/>
      <c r="L20" s="4"/>
    </row>
    <row r="21" spans="1:12" ht="20.100000000000001" customHeight="1">
      <c r="A21" s="90"/>
      <c r="B21" s="92"/>
      <c r="C21" s="45"/>
      <c r="D21" s="45"/>
      <c r="E21" s="45"/>
      <c r="F21" s="88"/>
      <c r="G21" s="87" t="s">
        <v>136</v>
      </c>
      <c r="H21" s="51">
        <v>10255890</v>
      </c>
      <c r="I21" s="51">
        <v>10255890</v>
      </c>
      <c r="J21" s="52">
        <f t="shared" si="11"/>
        <v>0</v>
      </c>
      <c r="K21" s="2"/>
      <c r="L21" s="4"/>
    </row>
    <row r="22" spans="1:12" ht="20.100000000000001" customHeight="1">
      <c r="A22" s="90"/>
      <c r="B22" s="92"/>
      <c r="C22" s="45"/>
      <c r="D22" s="45"/>
      <c r="E22" s="45"/>
      <c r="F22" s="88"/>
      <c r="G22" s="87" t="s">
        <v>125</v>
      </c>
      <c r="H22" s="51">
        <v>3174319130</v>
      </c>
      <c r="I22" s="51">
        <v>2642195168</v>
      </c>
      <c r="J22" s="52">
        <f t="shared" si="11"/>
        <v>-532123962</v>
      </c>
      <c r="K22" s="2"/>
      <c r="L22" s="4"/>
    </row>
    <row r="23" spans="1:12" ht="20.100000000000001" customHeight="1">
      <c r="A23" s="90"/>
      <c r="B23" s="92"/>
      <c r="C23" s="45"/>
      <c r="D23" s="45"/>
      <c r="E23" s="45"/>
      <c r="F23" s="88"/>
      <c r="G23" s="87" t="s">
        <v>110</v>
      </c>
      <c r="H23" s="51">
        <v>12383670</v>
      </c>
      <c r="I23" s="51">
        <v>12383670</v>
      </c>
      <c r="J23" s="52">
        <f t="shared" si="11"/>
        <v>0</v>
      </c>
      <c r="K23" s="2"/>
      <c r="L23" s="4"/>
    </row>
    <row r="24" spans="1:12" ht="20.100000000000001" customHeight="1">
      <c r="A24" s="90"/>
      <c r="B24" s="92"/>
      <c r="C24" s="45"/>
      <c r="D24" s="45"/>
      <c r="E24" s="45"/>
      <c r="F24" s="91" t="s">
        <v>12</v>
      </c>
      <c r="G24" s="53" t="s">
        <v>11</v>
      </c>
      <c r="H24" s="54">
        <f>SUM(H25)</f>
        <v>1973740</v>
      </c>
      <c r="I24" s="54">
        <f t="shared" ref="I24:J24" si="13">SUM(I25)</f>
        <v>72370</v>
      </c>
      <c r="J24" s="55">
        <f t="shared" si="13"/>
        <v>-1901370</v>
      </c>
      <c r="K24" s="2"/>
      <c r="L24" s="4"/>
    </row>
    <row r="25" spans="1:12" ht="20.100000000000001" customHeight="1">
      <c r="A25" s="90"/>
      <c r="B25" s="92"/>
      <c r="C25" s="45"/>
      <c r="D25" s="45"/>
      <c r="E25" s="45"/>
      <c r="F25" s="77"/>
      <c r="G25" s="83" t="s">
        <v>12</v>
      </c>
      <c r="H25" s="51">
        <v>1973740</v>
      </c>
      <c r="I25" s="51">
        <v>72370</v>
      </c>
      <c r="J25" s="52">
        <f>I25-H25</f>
        <v>-1901370</v>
      </c>
      <c r="K25" s="2"/>
      <c r="L25" s="4"/>
    </row>
    <row r="26" spans="1:12" ht="20.100000000000001" customHeight="1">
      <c r="A26" s="90"/>
      <c r="B26" s="92"/>
      <c r="C26" s="45"/>
      <c r="D26" s="45"/>
      <c r="E26" s="45"/>
      <c r="F26" s="91" t="s">
        <v>39</v>
      </c>
      <c r="G26" s="53" t="s">
        <v>11</v>
      </c>
      <c r="H26" s="22">
        <f>SUM(H27)</f>
        <v>400415740</v>
      </c>
      <c r="I26" s="22">
        <f t="shared" ref="I26:J26" si="14">SUM(I27)</f>
        <v>346326664</v>
      </c>
      <c r="J26" s="24">
        <f t="shared" si="14"/>
        <v>-54089076</v>
      </c>
      <c r="K26" s="2"/>
      <c r="L26" s="4"/>
    </row>
    <row r="27" spans="1:12" ht="20.100000000000001" customHeight="1">
      <c r="A27" s="90"/>
      <c r="B27" s="92"/>
      <c r="C27" s="45"/>
      <c r="D27" s="45"/>
      <c r="E27" s="45"/>
      <c r="F27" s="88"/>
      <c r="G27" s="92" t="s">
        <v>40</v>
      </c>
      <c r="H27" s="93">
        <v>400415740</v>
      </c>
      <c r="I27" s="93">
        <v>346326664</v>
      </c>
      <c r="J27" s="44">
        <f>I27-H27</f>
        <v>-54089076</v>
      </c>
    </row>
    <row r="28" spans="1:12" ht="20.100000000000001" customHeight="1">
      <c r="A28" s="90"/>
      <c r="B28" s="92"/>
      <c r="C28" s="42"/>
      <c r="D28" s="42"/>
      <c r="E28" s="45"/>
      <c r="F28" s="91" t="s">
        <v>123</v>
      </c>
      <c r="G28" s="53" t="s">
        <v>11</v>
      </c>
      <c r="H28" s="22">
        <f>SUM(H29)</f>
        <v>0</v>
      </c>
      <c r="I28" s="22">
        <f t="shared" ref="I28:J28" si="15">SUM(I29)</f>
        <v>365314697</v>
      </c>
      <c r="J28" s="24">
        <f t="shared" si="15"/>
        <v>365314697</v>
      </c>
    </row>
    <row r="29" spans="1:12" ht="20.100000000000001" customHeight="1" thickBot="1">
      <c r="A29" s="94"/>
      <c r="B29" s="96"/>
      <c r="C29" s="56"/>
      <c r="D29" s="56"/>
      <c r="E29" s="56"/>
      <c r="F29" s="95"/>
      <c r="G29" s="96" t="s">
        <v>16</v>
      </c>
      <c r="H29" s="97">
        <v>0</v>
      </c>
      <c r="I29" s="97">
        <v>365314697</v>
      </c>
      <c r="J29" s="65">
        <f>I29-H29</f>
        <v>365314697</v>
      </c>
    </row>
  </sheetData>
  <mergeCells count="13">
    <mergeCell ref="I5:I6"/>
    <mergeCell ref="A7:B7"/>
    <mergeCell ref="F7:G7"/>
    <mergeCell ref="A2:J2"/>
    <mergeCell ref="A4:D4"/>
    <mergeCell ref="F4:J4"/>
    <mergeCell ref="A5:B5"/>
    <mergeCell ref="C5:C6"/>
    <mergeCell ref="D5:D6"/>
    <mergeCell ref="F5:G5"/>
    <mergeCell ref="H5:H6"/>
    <mergeCell ref="J5:J6"/>
    <mergeCell ref="E5:E6"/>
  </mergeCells>
  <phoneticPr fontId="9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9"/>
  <sheetViews>
    <sheetView view="pageBreakPreview" zoomScaleNormal="100" zoomScaleSheetLayoutView="100" workbookViewId="0">
      <selection activeCell="L24" sqref="L24"/>
    </sheetView>
  </sheetViews>
  <sheetFormatPr defaultColWidth="9" defaultRowHeight="18" customHeight="1"/>
  <cols>
    <col min="1" max="2" width="12.625" style="1" customWidth="1"/>
    <col min="3" max="3" width="16.625" style="1" customWidth="1"/>
    <col min="4" max="4" width="5.5" style="1" bestFit="1" customWidth="1"/>
    <col min="5" max="8" width="13.125" style="1" customWidth="1"/>
    <col min="9" max="16384" width="9" style="1"/>
  </cols>
  <sheetData>
    <row r="1" spans="1:8" ht="30" customHeight="1">
      <c r="A1" s="168" t="s">
        <v>46</v>
      </c>
      <c r="B1" s="168"/>
      <c r="C1" s="168"/>
      <c r="D1" s="168"/>
      <c r="E1" s="168"/>
      <c r="F1" s="168"/>
      <c r="G1" s="168"/>
      <c r="H1" s="168"/>
    </row>
    <row r="3" spans="1:8" ht="18" customHeight="1" thickBot="1">
      <c r="A3" s="13" t="s">
        <v>29</v>
      </c>
      <c r="D3" s="18"/>
      <c r="E3" s="17"/>
      <c r="F3" s="17"/>
      <c r="G3" s="169" t="s">
        <v>17</v>
      </c>
      <c r="H3" s="169"/>
    </row>
    <row r="4" spans="1:8" ht="18" customHeight="1">
      <c r="A4" s="170" t="s">
        <v>18</v>
      </c>
      <c r="B4" s="171"/>
      <c r="C4" s="171"/>
      <c r="D4" s="172" t="s">
        <v>19</v>
      </c>
      <c r="E4" s="174" t="s">
        <v>48</v>
      </c>
      <c r="F4" s="174" t="s">
        <v>47</v>
      </c>
      <c r="G4" s="176" t="s">
        <v>20</v>
      </c>
      <c r="H4" s="178" t="s">
        <v>13</v>
      </c>
    </row>
    <row r="5" spans="1:8" ht="18" customHeight="1">
      <c r="A5" s="14" t="s">
        <v>6</v>
      </c>
      <c r="B5" s="15" t="s">
        <v>7</v>
      </c>
      <c r="C5" s="15" t="s">
        <v>24</v>
      </c>
      <c r="D5" s="173"/>
      <c r="E5" s="175"/>
      <c r="F5" s="175"/>
      <c r="G5" s="177"/>
      <c r="H5" s="179"/>
    </row>
    <row r="6" spans="1:8" ht="17.45" customHeight="1">
      <c r="A6" s="28"/>
      <c r="B6" s="25"/>
      <c r="C6" s="196" t="s">
        <v>52</v>
      </c>
      <c r="D6" s="26" t="s">
        <v>49</v>
      </c>
      <c r="E6" s="105">
        <v>0</v>
      </c>
      <c r="F6" s="105">
        <v>1230000</v>
      </c>
      <c r="G6" s="105">
        <v>0</v>
      </c>
      <c r="H6" s="69">
        <f>SUM(E6+F6+G6)</f>
        <v>1230000</v>
      </c>
    </row>
    <row r="7" spans="1:8" ht="17.45" customHeight="1">
      <c r="A7" s="29"/>
      <c r="B7" s="27"/>
      <c r="C7" s="197"/>
      <c r="D7" s="116" t="s">
        <v>50</v>
      </c>
      <c r="E7" s="106">
        <v>0</v>
      </c>
      <c r="F7" s="106">
        <v>1230000</v>
      </c>
      <c r="G7" s="106">
        <v>0</v>
      </c>
      <c r="H7" s="69">
        <f t="shared" ref="H7:H76" si="0">SUM(E7+F7+G7)</f>
        <v>1230000</v>
      </c>
    </row>
    <row r="8" spans="1:8" ht="17.45" customHeight="1">
      <c r="A8" s="29"/>
      <c r="B8" s="27"/>
      <c r="C8" s="198"/>
      <c r="D8" s="116" t="s">
        <v>51</v>
      </c>
      <c r="E8" s="67">
        <f>SUM(E6-E7)</f>
        <v>0</v>
      </c>
      <c r="F8" s="67">
        <f t="shared" ref="F8:G8" si="1">SUM(F6-F7)</f>
        <v>0</v>
      </c>
      <c r="G8" s="67">
        <f t="shared" si="1"/>
        <v>0</v>
      </c>
      <c r="H8" s="69">
        <f t="shared" si="0"/>
        <v>0</v>
      </c>
    </row>
    <row r="9" spans="1:8" ht="17.45" customHeight="1">
      <c r="A9" s="29"/>
      <c r="B9" s="27"/>
      <c r="C9" s="196" t="s">
        <v>95</v>
      </c>
      <c r="D9" s="116" t="s">
        <v>49</v>
      </c>
      <c r="E9" s="106">
        <v>0</v>
      </c>
      <c r="F9" s="106">
        <v>1501000</v>
      </c>
      <c r="G9" s="106">
        <v>0</v>
      </c>
      <c r="H9" s="69">
        <f t="shared" si="0"/>
        <v>1501000</v>
      </c>
    </row>
    <row r="10" spans="1:8" ht="17.45" customHeight="1">
      <c r="A10" s="29"/>
      <c r="B10" s="27"/>
      <c r="C10" s="197"/>
      <c r="D10" s="116" t="s">
        <v>50</v>
      </c>
      <c r="E10" s="106">
        <v>0</v>
      </c>
      <c r="F10" s="106">
        <v>1352000</v>
      </c>
      <c r="G10" s="106">
        <v>0</v>
      </c>
      <c r="H10" s="69">
        <f t="shared" si="0"/>
        <v>1352000</v>
      </c>
    </row>
    <row r="11" spans="1:8" ht="17.45" customHeight="1">
      <c r="A11" s="29"/>
      <c r="B11" s="27"/>
      <c r="C11" s="198"/>
      <c r="D11" s="116" t="s">
        <v>51</v>
      </c>
      <c r="E11" s="67">
        <f>SUM(E9-E10)</f>
        <v>0</v>
      </c>
      <c r="F11" s="67">
        <f t="shared" ref="F11:G11" si="2">SUM(F9-F10)</f>
        <v>149000</v>
      </c>
      <c r="G11" s="67">
        <f t="shared" si="2"/>
        <v>0</v>
      </c>
      <c r="H11" s="69">
        <f t="shared" si="0"/>
        <v>149000</v>
      </c>
    </row>
    <row r="12" spans="1:8" customFormat="1" ht="17.45" customHeight="1">
      <c r="A12" s="58"/>
      <c r="B12" s="59"/>
      <c r="C12" s="203" t="s">
        <v>127</v>
      </c>
      <c r="D12" s="60" t="s">
        <v>25</v>
      </c>
      <c r="E12" s="67">
        <v>0</v>
      </c>
      <c r="F12" s="67">
        <v>100000</v>
      </c>
      <c r="G12" s="67">
        <v>0</v>
      </c>
      <c r="H12" s="69">
        <f t="shared" ref="H12:H17" si="3">SUM(E12+F12+G12)</f>
        <v>100000</v>
      </c>
    </row>
    <row r="13" spans="1:8" customFormat="1" ht="17.45" customHeight="1">
      <c r="A13" s="58"/>
      <c r="B13" s="59"/>
      <c r="C13" s="204"/>
      <c r="D13" s="60" t="s">
        <v>26</v>
      </c>
      <c r="E13" s="67">
        <v>0</v>
      </c>
      <c r="F13" s="67">
        <v>20000</v>
      </c>
      <c r="G13" s="67">
        <v>0</v>
      </c>
      <c r="H13" s="69">
        <f t="shared" si="3"/>
        <v>20000</v>
      </c>
    </row>
    <row r="14" spans="1:8" customFormat="1" ht="17.45" customHeight="1">
      <c r="A14" s="58"/>
      <c r="B14" s="59"/>
      <c r="C14" s="205"/>
      <c r="D14" s="60" t="s">
        <v>27</v>
      </c>
      <c r="E14" s="67">
        <f>SUM(E12-E13)</f>
        <v>0</v>
      </c>
      <c r="F14" s="67">
        <f t="shared" ref="F14:G14" si="4">SUM(F12-F13)</f>
        <v>80000</v>
      </c>
      <c r="G14" s="67">
        <f t="shared" si="4"/>
        <v>0</v>
      </c>
      <c r="H14" s="69">
        <f t="shared" si="3"/>
        <v>80000</v>
      </c>
    </row>
    <row r="15" spans="1:8" customFormat="1" ht="17.45" customHeight="1">
      <c r="A15" s="58"/>
      <c r="B15" s="59"/>
      <c r="C15" s="203" t="s">
        <v>128</v>
      </c>
      <c r="D15" s="60" t="s">
        <v>25</v>
      </c>
      <c r="E15" s="67">
        <v>0</v>
      </c>
      <c r="F15" s="67">
        <v>966289700</v>
      </c>
      <c r="G15" s="67">
        <v>0</v>
      </c>
      <c r="H15" s="69">
        <f t="shared" si="3"/>
        <v>966289700</v>
      </c>
    </row>
    <row r="16" spans="1:8" customFormat="1" ht="17.45" customHeight="1">
      <c r="A16" s="58"/>
      <c r="B16" s="59"/>
      <c r="C16" s="204"/>
      <c r="D16" s="60" t="s">
        <v>26</v>
      </c>
      <c r="E16" s="67">
        <v>0</v>
      </c>
      <c r="F16" s="67">
        <v>742479452</v>
      </c>
      <c r="G16" s="67">
        <v>0</v>
      </c>
      <c r="H16" s="69">
        <f t="shared" si="3"/>
        <v>742479452</v>
      </c>
    </row>
    <row r="17" spans="1:8" customFormat="1" ht="17.45" customHeight="1">
      <c r="A17" s="58"/>
      <c r="B17" s="59"/>
      <c r="C17" s="205"/>
      <c r="D17" s="60" t="s">
        <v>27</v>
      </c>
      <c r="E17" s="67">
        <f>SUM(E15-E16)</f>
        <v>0</v>
      </c>
      <c r="F17" s="67">
        <f t="shared" ref="F17:G17" si="5">SUM(F15-F16)</f>
        <v>223810248</v>
      </c>
      <c r="G17" s="67">
        <f t="shared" si="5"/>
        <v>0</v>
      </c>
      <c r="H17" s="69">
        <f t="shared" si="3"/>
        <v>223810248</v>
      </c>
    </row>
    <row r="18" spans="1:8" ht="17.45" customHeight="1">
      <c r="A18" s="29"/>
      <c r="B18" s="200" t="s">
        <v>37</v>
      </c>
      <c r="C18" s="186" t="s">
        <v>44</v>
      </c>
      <c r="D18" s="21" t="s">
        <v>25</v>
      </c>
      <c r="E18" s="61">
        <f>SUM(E6+E9+E12+E15)</f>
        <v>0</v>
      </c>
      <c r="F18" s="61">
        <f>SUM(F6+F9+F12+F15)</f>
        <v>969120700</v>
      </c>
      <c r="G18" s="61">
        <f t="shared" ref="G18" si="6">SUM(G6+G9+G12+G15)</f>
        <v>0</v>
      </c>
      <c r="H18" s="62">
        <f>SUM(H6+H9+H12+H15)</f>
        <v>969120700</v>
      </c>
    </row>
    <row r="19" spans="1:8" ht="17.45" customHeight="1">
      <c r="A19" s="29"/>
      <c r="B19" s="200"/>
      <c r="C19" s="187"/>
      <c r="D19" s="21" t="s">
        <v>26</v>
      </c>
      <c r="E19" s="61">
        <f t="shared" ref="E19:H19" si="7">SUM(E7+E10+E13+E16)</f>
        <v>0</v>
      </c>
      <c r="F19" s="61">
        <f t="shared" si="7"/>
        <v>745081452</v>
      </c>
      <c r="G19" s="61">
        <f t="shared" si="7"/>
        <v>0</v>
      </c>
      <c r="H19" s="62">
        <f t="shared" si="7"/>
        <v>745081452</v>
      </c>
    </row>
    <row r="20" spans="1:8" ht="17.45" customHeight="1">
      <c r="A20" s="29"/>
      <c r="B20" s="201"/>
      <c r="C20" s="188"/>
      <c r="D20" s="21" t="s">
        <v>27</v>
      </c>
      <c r="E20" s="61">
        <f t="shared" ref="E20:H20" si="8">SUM(E8+E11+E14+E17)</f>
        <v>0</v>
      </c>
      <c r="F20" s="61">
        <f t="shared" si="8"/>
        <v>224039248</v>
      </c>
      <c r="G20" s="61">
        <f t="shared" si="8"/>
        <v>0</v>
      </c>
      <c r="H20" s="62">
        <f t="shared" si="8"/>
        <v>224039248</v>
      </c>
    </row>
    <row r="21" spans="1:8" ht="17.45" customHeight="1">
      <c r="A21" s="206" t="s">
        <v>37</v>
      </c>
      <c r="B21" s="190" t="s">
        <v>28</v>
      </c>
      <c r="C21" s="191"/>
      <c r="D21" s="119" t="s">
        <v>25</v>
      </c>
      <c r="E21" s="63">
        <f>SUM(E18)</f>
        <v>0</v>
      </c>
      <c r="F21" s="63">
        <f t="shared" ref="F21:H21" si="9">SUM(F18)</f>
        <v>969120700</v>
      </c>
      <c r="G21" s="107">
        <f t="shared" si="9"/>
        <v>0</v>
      </c>
      <c r="H21" s="108">
        <f t="shared" si="9"/>
        <v>969120700</v>
      </c>
    </row>
    <row r="22" spans="1:8" ht="17.45" customHeight="1">
      <c r="A22" s="206"/>
      <c r="B22" s="192"/>
      <c r="C22" s="193"/>
      <c r="D22" s="119" t="s">
        <v>26</v>
      </c>
      <c r="E22" s="98">
        <f t="shared" ref="E22:H23" si="10">SUM(E19)</f>
        <v>0</v>
      </c>
      <c r="F22" s="98">
        <f t="shared" si="10"/>
        <v>745081452</v>
      </c>
      <c r="G22" s="107">
        <f t="shared" si="10"/>
        <v>0</v>
      </c>
      <c r="H22" s="108">
        <f t="shared" si="10"/>
        <v>745081452</v>
      </c>
    </row>
    <row r="23" spans="1:8" ht="17.45" customHeight="1">
      <c r="A23" s="207"/>
      <c r="B23" s="194"/>
      <c r="C23" s="195"/>
      <c r="D23" s="119" t="s">
        <v>27</v>
      </c>
      <c r="E23" s="98">
        <f t="shared" si="10"/>
        <v>0</v>
      </c>
      <c r="F23" s="98">
        <f t="shared" si="10"/>
        <v>224039248</v>
      </c>
      <c r="G23" s="99">
        <f t="shared" si="10"/>
        <v>0</v>
      </c>
      <c r="H23" s="108">
        <f t="shared" si="10"/>
        <v>224039248</v>
      </c>
    </row>
    <row r="24" spans="1:8" ht="17.45" customHeight="1">
      <c r="A24" s="28"/>
      <c r="B24" s="25"/>
      <c r="C24" s="196" t="s">
        <v>96</v>
      </c>
      <c r="D24" s="116" t="s">
        <v>49</v>
      </c>
      <c r="E24" s="106">
        <v>835668300</v>
      </c>
      <c r="F24" s="106">
        <v>0</v>
      </c>
      <c r="G24" s="106">
        <v>0</v>
      </c>
      <c r="H24" s="69">
        <f t="shared" si="0"/>
        <v>835668300</v>
      </c>
    </row>
    <row r="25" spans="1:8" ht="17.45" customHeight="1">
      <c r="A25" s="29"/>
      <c r="B25" s="27"/>
      <c r="C25" s="197"/>
      <c r="D25" s="116" t="s">
        <v>50</v>
      </c>
      <c r="E25" s="106">
        <v>835668300</v>
      </c>
      <c r="F25" s="106">
        <v>0</v>
      </c>
      <c r="G25" s="106">
        <v>0</v>
      </c>
      <c r="H25" s="69">
        <f t="shared" si="0"/>
        <v>835668300</v>
      </c>
    </row>
    <row r="26" spans="1:8" ht="17.45" customHeight="1">
      <c r="A26" s="29"/>
      <c r="B26" s="27"/>
      <c r="C26" s="199"/>
      <c r="D26" s="116" t="s">
        <v>51</v>
      </c>
      <c r="E26" s="67">
        <f>SUM(E24-E25)</f>
        <v>0</v>
      </c>
      <c r="F26" s="67">
        <f t="shared" ref="F26:G26" si="11">SUM(F24-F25)</f>
        <v>0</v>
      </c>
      <c r="G26" s="67">
        <f t="shared" si="11"/>
        <v>0</v>
      </c>
      <c r="H26" s="69">
        <f t="shared" si="0"/>
        <v>0</v>
      </c>
    </row>
    <row r="27" spans="1:8" ht="17.45" customHeight="1">
      <c r="A27" s="29"/>
      <c r="B27" s="27"/>
      <c r="C27" s="196" t="s">
        <v>97</v>
      </c>
      <c r="D27" s="116" t="s">
        <v>49</v>
      </c>
      <c r="E27" s="106">
        <v>1535989630</v>
      </c>
      <c r="F27" s="106">
        <v>0</v>
      </c>
      <c r="G27" s="106">
        <v>0</v>
      </c>
      <c r="H27" s="69">
        <f t="shared" si="0"/>
        <v>1535989630</v>
      </c>
    </row>
    <row r="28" spans="1:8" ht="17.45" customHeight="1">
      <c r="A28" s="29"/>
      <c r="B28" s="27"/>
      <c r="C28" s="197"/>
      <c r="D28" s="116" t="s">
        <v>50</v>
      </c>
      <c r="E28" s="106">
        <v>1535989630</v>
      </c>
      <c r="F28" s="106">
        <v>0</v>
      </c>
      <c r="G28" s="106">
        <v>0</v>
      </c>
      <c r="H28" s="69">
        <f t="shared" si="0"/>
        <v>1535989630</v>
      </c>
    </row>
    <row r="29" spans="1:8" ht="17.45" customHeight="1">
      <c r="A29" s="29"/>
      <c r="B29" s="27"/>
      <c r="C29" s="198"/>
      <c r="D29" s="116" t="s">
        <v>51</v>
      </c>
      <c r="E29" s="67">
        <f>SUM(E27-E28)</f>
        <v>0</v>
      </c>
      <c r="F29" s="67">
        <f t="shared" ref="F29:G29" si="12">SUM(F27-F28)</f>
        <v>0</v>
      </c>
      <c r="G29" s="67">
        <f t="shared" si="12"/>
        <v>0</v>
      </c>
      <c r="H29" s="69">
        <f t="shared" si="0"/>
        <v>0</v>
      </c>
    </row>
    <row r="30" spans="1:8" ht="17.45" customHeight="1">
      <c r="A30" s="29"/>
      <c r="B30" s="27"/>
      <c r="C30" s="196" t="s">
        <v>98</v>
      </c>
      <c r="D30" s="116" t="s">
        <v>49</v>
      </c>
      <c r="E30" s="106">
        <v>966013610</v>
      </c>
      <c r="F30" s="106">
        <v>0</v>
      </c>
      <c r="G30" s="106">
        <v>0</v>
      </c>
      <c r="H30" s="69">
        <f t="shared" si="0"/>
        <v>966013610</v>
      </c>
    </row>
    <row r="31" spans="1:8" ht="17.45" customHeight="1">
      <c r="A31" s="29"/>
      <c r="B31" s="27"/>
      <c r="C31" s="197"/>
      <c r="D31" s="116" t="s">
        <v>50</v>
      </c>
      <c r="E31" s="106">
        <v>966013610</v>
      </c>
      <c r="F31" s="106">
        <v>0</v>
      </c>
      <c r="G31" s="106">
        <v>0</v>
      </c>
      <c r="H31" s="69">
        <f t="shared" si="0"/>
        <v>966013610</v>
      </c>
    </row>
    <row r="32" spans="1:8" ht="17.45" customHeight="1">
      <c r="A32" s="29"/>
      <c r="B32" s="27"/>
      <c r="C32" s="198"/>
      <c r="D32" s="116" t="s">
        <v>51</v>
      </c>
      <c r="E32" s="67">
        <f>SUM(E30-E31)</f>
        <v>0</v>
      </c>
      <c r="F32" s="67">
        <f t="shared" ref="F32:G32" si="13">SUM(F30-F31)</f>
        <v>0</v>
      </c>
      <c r="G32" s="67">
        <f t="shared" si="13"/>
        <v>0</v>
      </c>
      <c r="H32" s="69">
        <f t="shared" si="0"/>
        <v>0</v>
      </c>
    </row>
    <row r="33" spans="1:8" ht="17.45" customHeight="1">
      <c r="A33" s="29"/>
      <c r="B33" s="27"/>
      <c r="C33" s="196" t="s">
        <v>99</v>
      </c>
      <c r="D33" s="116" t="s">
        <v>49</v>
      </c>
      <c r="E33" s="106">
        <v>19500000</v>
      </c>
      <c r="F33" s="106">
        <v>0</v>
      </c>
      <c r="G33" s="106">
        <v>0</v>
      </c>
      <c r="H33" s="69">
        <f t="shared" si="0"/>
        <v>19500000</v>
      </c>
    </row>
    <row r="34" spans="1:8" ht="17.45" customHeight="1">
      <c r="A34" s="29"/>
      <c r="B34" s="27"/>
      <c r="C34" s="197"/>
      <c r="D34" s="116" t="s">
        <v>50</v>
      </c>
      <c r="E34" s="106">
        <v>19500000</v>
      </c>
      <c r="F34" s="106">
        <v>0</v>
      </c>
      <c r="G34" s="106">
        <v>0</v>
      </c>
      <c r="H34" s="69">
        <f t="shared" si="0"/>
        <v>19500000</v>
      </c>
    </row>
    <row r="35" spans="1:8" ht="17.45" customHeight="1">
      <c r="A35" s="29"/>
      <c r="B35" s="27"/>
      <c r="C35" s="198"/>
      <c r="D35" s="116" t="s">
        <v>51</v>
      </c>
      <c r="E35" s="67">
        <f>SUM(E33-E34)</f>
        <v>0</v>
      </c>
      <c r="F35" s="67">
        <f t="shared" ref="F35:G35" si="14">SUM(F33-F34)</f>
        <v>0</v>
      </c>
      <c r="G35" s="67">
        <f t="shared" si="14"/>
        <v>0</v>
      </c>
      <c r="H35" s="69">
        <f t="shared" si="0"/>
        <v>0</v>
      </c>
    </row>
    <row r="36" spans="1:8" ht="17.45" customHeight="1">
      <c r="A36" s="29"/>
      <c r="B36" s="200" t="s">
        <v>36</v>
      </c>
      <c r="C36" s="186" t="s">
        <v>44</v>
      </c>
      <c r="D36" s="21" t="s">
        <v>25</v>
      </c>
      <c r="E36" s="61">
        <f>SUM(E24+E27+E30+E33)</f>
        <v>3357171540</v>
      </c>
      <c r="F36" s="61">
        <f t="shared" ref="F36:H36" si="15">SUM(F24+F27+F30+F33)</f>
        <v>0</v>
      </c>
      <c r="G36" s="100">
        <f t="shared" si="15"/>
        <v>0</v>
      </c>
      <c r="H36" s="109">
        <f t="shared" si="15"/>
        <v>3357171540</v>
      </c>
    </row>
    <row r="37" spans="1:8" ht="17.45" customHeight="1">
      <c r="A37" s="29"/>
      <c r="B37" s="200"/>
      <c r="C37" s="187"/>
      <c r="D37" s="21" t="s">
        <v>26</v>
      </c>
      <c r="E37" s="61">
        <f t="shared" ref="E37:H38" si="16">SUM(E25+E28+E31+E34)</f>
        <v>3357171540</v>
      </c>
      <c r="F37" s="61">
        <f t="shared" si="16"/>
        <v>0</v>
      </c>
      <c r="G37" s="100">
        <f t="shared" si="16"/>
        <v>0</v>
      </c>
      <c r="H37" s="109">
        <f t="shared" si="16"/>
        <v>3357171540</v>
      </c>
    </row>
    <row r="38" spans="1:8" ht="17.45" customHeight="1">
      <c r="A38" s="29"/>
      <c r="B38" s="201"/>
      <c r="C38" s="188"/>
      <c r="D38" s="21" t="s">
        <v>27</v>
      </c>
      <c r="E38" s="61">
        <f t="shared" si="16"/>
        <v>0</v>
      </c>
      <c r="F38" s="61">
        <f t="shared" si="16"/>
        <v>0</v>
      </c>
      <c r="G38" s="100">
        <f t="shared" si="16"/>
        <v>0</v>
      </c>
      <c r="H38" s="109">
        <f t="shared" si="16"/>
        <v>0</v>
      </c>
    </row>
    <row r="39" spans="1:8" ht="17.45" customHeight="1">
      <c r="A39" s="206" t="s">
        <v>36</v>
      </c>
      <c r="B39" s="190" t="s">
        <v>28</v>
      </c>
      <c r="C39" s="191"/>
      <c r="D39" s="119" t="s">
        <v>25</v>
      </c>
      <c r="E39" s="63">
        <f>SUM(E36)</f>
        <v>3357171540</v>
      </c>
      <c r="F39" s="63">
        <f t="shared" ref="F39:H39" si="17">SUM(F36)</f>
        <v>0</v>
      </c>
      <c r="G39" s="107">
        <f t="shared" si="17"/>
        <v>0</v>
      </c>
      <c r="H39" s="108">
        <f t="shared" si="17"/>
        <v>3357171540</v>
      </c>
    </row>
    <row r="40" spans="1:8" ht="17.45" customHeight="1">
      <c r="A40" s="206"/>
      <c r="B40" s="192"/>
      <c r="C40" s="193"/>
      <c r="D40" s="119" t="s">
        <v>26</v>
      </c>
      <c r="E40" s="98">
        <f t="shared" ref="E40:H41" si="18">SUM(E37)</f>
        <v>3357171540</v>
      </c>
      <c r="F40" s="98">
        <f t="shared" si="18"/>
        <v>0</v>
      </c>
      <c r="G40" s="107">
        <f t="shared" si="18"/>
        <v>0</v>
      </c>
      <c r="H40" s="108">
        <f t="shared" si="18"/>
        <v>3357171540</v>
      </c>
    </row>
    <row r="41" spans="1:8" ht="17.45" customHeight="1">
      <c r="A41" s="207"/>
      <c r="B41" s="194"/>
      <c r="C41" s="195"/>
      <c r="D41" s="119" t="s">
        <v>27</v>
      </c>
      <c r="E41" s="98">
        <f t="shared" si="18"/>
        <v>0</v>
      </c>
      <c r="F41" s="98">
        <f t="shared" si="18"/>
        <v>0</v>
      </c>
      <c r="G41" s="99">
        <f t="shared" si="18"/>
        <v>0</v>
      </c>
      <c r="H41" s="108">
        <f t="shared" si="18"/>
        <v>0</v>
      </c>
    </row>
    <row r="42" spans="1:8" ht="17.45" customHeight="1">
      <c r="A42" s="28"/>
      <c r="B42" s="25"/>
      <c r="C42" s="196" t="s">
        <v>100</v>
      </c>
      <c r="D42" s="151" t="s">
        <v>49</v>
      </c>
      <c r="E42" s="152">
        <v>0</v>
      </c>
      <c r="F42" s="152">
        <v>0</v>
      </c>
      <c r="G42" s="152">
        <v>7700000</v>
      </c>
      <c r="H42" s="153">
        <f t="shared" si="0"/>
        <v>7700000</v>
      </c>
    </row>
    <row r="43" spans="1:8" ht="17.45" customHeight="1">
      <c r="A43" s="29"/>
      <c r="B43" s="27"/>
      <c r="C43" s="197"/>
      <c r="D43" s="116" t="s">
        <v>50</v>
      </c>
      <c r="E43" s="106">
        <v>0</v>
      </c>
      <c r="F43" s="106">
        <v>0</v>
      </c>
      <c r="G43" s="106">
        <v>7600000</v>
      </c>
      <c r="H43" s="69">
        <f t="shared" si="0"/>
        <v>7600000</v>
      </c>
    </row>
    <row r="44" spans="1:8" ht="17.45" customHeight="1">
      <c r="A44" s="29"/>
      <c r="B44" s="27"/>
      <c r="C44" s="198"/>
      <c r="D44" s="116" t="s">
        <v>51</v>
      </c>
      <c r="E44" s="67">
        <f>SUM(E42-E43)</f>
        <v>0</v>
      </c>
      <c r="F44" s="67">
        <f t="shared" ref="F44:G44" si="19">SUM(F42-F43)</f>
        <v>0</v>
      </c>
      <c r="G44" s="67">
        <f t="shared" si="19"/>
        <v>100000</v>
      </c>
      <c r="H44" s="69">
        <f t="shared" si="0"/>
        <v>100000</v>
      </c>
    </row>
    <row r="45" spans="1:8" ht="17.45" customHeight="1">
      <c r="A45" s="29"/>
      <c r="B45" s="27"/>
      <c r="C45" s="197" t="s">
        <v>101</v>
      </c>
      <c r="D45" s="116" t="s">
        <v>49</v>
      </c>
      <c r="E45" s="106">
        <v>0</v>
      </c>
      <c r="F45" s="106">
        <v>0</v>
      </c>
      <c r="G45" s="106">
        <v>1000000</v>
      </c>
      <c r="H45" s="150">
        <f t="shared" si="0"/>
        <v>1000000</v>
      </c>
    </row>
    <row r="46" spans="1:8" ht="17.45" customHeight="1">
      <c r="A46" s="29"/>
      <c r="B46" s="27"/>
      <c r="C46" s="197"/>
      <c r="D46" s="116" t="s">
        <v>50</v>
      </c>
      <c r="E46" s="106">
        <v>0</v>
      </c>
      <c r="F46" s="106">
        <v>0</v>
      </c>
      <c r="G46" s="106">
        <v>0</v>
      </c>
      <c r="H46" s="69">
        <f t="shared" si="0"/>
        <v>0</v>
      </c>
    </row>
    <row r="47" spans="1:8" ht="17.45" customHeight="1" thickBot="1">
      <c r="A47" s="120"/>
      <c r="B47" s="121"/>
      <c r="C47" s="202"/>
      <c r="D47" s="122" t="s">
        <v>51</v>
      </c>
      <c r="E47" s="123">
        <f>SUM(E45-E46)</f>
        <v>0</v>
      </c>
      <c r="F47" s="123">
        <f t="shared" ref="F47:G47" si="20">SUM(F45-F46)</f>
        <v>0</v>
      </c>
      <c r="G47" s="123">
        <f t="shared" si="20"/>
        <v>1000000</v>
      </c>
      <c r="H47" s="124">
        <f t="shared" si="0"/>
        <v>1000000</v>
      </c>
    </row>
    <row r="48" spans="1:8" ht="18" customHeight="1">
      <c r="A48" s="125"/>
      <c r="B48" s="208" t="s">
        <v>106</v>
      </c>
      <c r="C48" s="189" t="s">
        <v>44</v>
      </c>
      <c r="D48" s="137" t="s">
        <v>25</v>
      </c>
      <c r="E48" s="138">
        <f>SUM(E42+E45)</f>
        <v>0</v>
      </c>
      <c r="F48" s="138">
        <f t="shared" ref="F48:H48" si="21">SUM(F42+F45)</f>
        <v>0</v>
      </c>
      <c r="G48" s="148">
        <f t="shared" si="21"/>
        <v>8700000</v>
      </c>
      <c r="H48" s="149">
        <f t="shared" si="21"/>
        <v>8700000</v>
      </c>
    </row>
    <row r="49" spans="1:8" ht="18" customHeight="1">
      <c r="A49" s="29"/>
      <c r="B49" s="200"/>
      <c r="C49" s="187"/>
      <c r="D49" s="21" t="s">
        <v>26</v>
      </c>
      <c r="E49" s="61">
        <f t="shared" ref="E49:H50" si="22">SUM(E43+E46)</f>
        <v>0</v>
      </c>
      <c r="F49" s="61">
        <f t="shared" si="22"/>
        <v>0</v>
      </c>
      <c r="G49" s="100">
        <f t="shared" si="22"/>
        <v>7600000</v>
      </c>
      <c r="H49" s="109">
        <f t="shared" si="22"/>
        <v>7600000</v>
      </c>
    </row>
    <row r="50" spans="1:8" ht="18" customHeight="1">
      <c r="A50" s="29"/>
      <c r="B50" s="201"/>
      <c r="C50" s="188"/>
      <c r="D50" s="21" t="s">
        <v>27</v>
      </c>
      <c r="E50" s="61">
        <f>SUM(E44+E47)</f>
        <v>0</v>
      </c>
      <c r="F50" s="61">
        <f t="shared" si="22"/>
        <v>0</v>
      </c>
      <c r="G50" s="100">
        <f t="shared" si="22"/>
        <v>1100000</v>
      </c>
      <c r="H50" s="109">
        <f t="shared" si="22"/>
        <v>1100000</v>
      </c>
    </row>
    <row r="51" spans="1:8" ht="18" customHeight="1">
      <c r="A51" s="206" t="s">
        <v>106</v>
      </c>
      <c r="B51" s="190" t="s">
        <v>28</v>
      </c>
      <c r="C51" s="191"/>
      <c r="D51" s="119" t="s">
        <v>25</v>
      </c>
      <c r="E51" s="63">
        <f>SUM(E48)</f>
        <v>0</v>
      </c>
      <c r="F51" s="63">
        <f t="shared" ref="F51:H51" si="23">SUM(F48)</f>
        <v>0</v>
      </c>
      <c r="G51" s="107">
        <f t="shared" si="23"/>
        <v>8700000</v>
      </c>
      <c r="H51" s="108">
        <f t="shared" si="23"/>
        <v>8700000</v>
      </c>
    </row>
    <row r="52" spans="1:8" ht="18" customHeight="1">
      <c r="A52" s="206"/>
      <c r="B52" s="192"/>
      <c r="C52" s="193"/>
      <c r="D52" s="119" t="s">
        <v>26</v>
      </c>
      <c r="E52" s="98">
        <f t="shared" ref="E52:H53" si="24">SUM(E49)</f>
        <v>0</v>
      </c>
      <c r="F52" s="98">
        <f t="shared" si="24"/>
        <v>0</v>
      </c>
      <c r="G52" s="107">
        <f t="shared" si="24"/>
        <v>7600000</v>
      </c>
      <c r="H52" s="108">
        <f t="shared" si="24"/>
        <v>7600000</v>
      </c>
    </row>
    <row r="53" spans="1:8" ht="18" customHeight="1">
      <c r="A53" s="207"/>
      <c r="B53" s="194"/>
      <c r="C53" s="195"/>
      <c r="D53" s="119" t="s">
        <v>27</v>
      </c>
      <c r="E53" s="98">
        <f t="shared" si="24"/>
        <v>0</v>
      </c>
      <c r="F53" s="98">
        <f t="shared" si="24"/>
        <v>0</v>
      </c>
      <c r="G53" s="99">
        <f t="shared" si="24"/>
        <v>1100000</v>
      </c>
      <c r="H53" s="108">
        <f t="shared" si="24"/>
        <v>1100000</v>
      </c>
    </row>
    <row r="54" spans="1:8" ht="18" customHeight="1">
      <c r="A54" s="28"/>
      <c r="B54" s="25"/>
      <c r="C54" s="196" t="s">
        <v>33</v>
      </c>
      <c r="D54" s="116" t="s">
        <v>49</v>
      </c>
      <c r="E54" s="106">
        <v>0</v>
      </c>
      <c r="F54" s="106">
        <v>15000000</v>
      </c>
      <c r="G54" s="106">
        <v>0</v>
      </c>
      <c r="H54" s="69">
        <f t="shared" si="0"/>
        <v>15000000</v>
      </c>
    </row>
    <row r="55" spans="1:8" ht="18" customHeight="1">
      <c r="A55" s="29"/>
      <c r="B55" s="27"/>
      <c r="C55" s="197"/>
      <c r="D55" s="116" t="s">
        <v>50</v>
      </c>
      <c r="E55" s="106">
        <v>0</v>
      </c>
      <c r="F55" s="106">
        <v>15000000</v>
      </c>
      <c r="G55" s="106">
        <v>0</v>
      </c>
      <c r="H55" s="69">
        <f t="shared" si="0"/>
        <v>15000000</v>
      </c>
    </row>
    <row r="56" spans="1:8" ht="18" customHeight="1">
      <c r="A56" s="29"/>
      <c r="B56" s="27"/>
      <c r="C56" s="199"/>
      <c r="D56" s="116" t="s">
        <v>51</v>
      </c>
      <c r="E56" s="67">
        <f>SUM(E54-E55)</f>
        <v>0</v>
      </c>
      <c r="F56" s="67">
        <f t="shared" ref="F56:G56" si="25">SUM(F54-F55)</f>
        <v>0</v>
      </c>
      <c r="G56" s="67">
        <f t="shared" si="25"/>
        <v>0</v>
      </c>
      <c r="H56" s="69">
        <f t="shared" si="0"/>
        <v>0</v>
      </c>
    </row>
    <row r="57" spans="1:8" ht="18" customHeight="1">
      <c r="A57" s="29"/>
      <c r="B57" s="200" t="s">
        <v>107</v>
      </c>
      <c r="C57" s="186" t="s">
        <v>44</v>
      </c>
      <c r="D57" s="21" t="s">
        <v>25</v>
      </c>
      <c r="E57" s="61">
        <f>SUM(E54)</f>
        <v>0</v>
      </c>
      <c r="F57" s="61">
        <f t="shared" ref="F57:H57" si="26">SUM(F54)</f>
        <v>15000000</v>
      </c>
      <c r="G57" s="100">
        <f t="shared" si="26"/>
        <v>0</v>
      </c>
      <c r="H57" s="109">
        <f t="shared" si="26"/>
        <v>15000000</v>
      </c>
    </row>
    <row r="58" spans="1:8" ht="18" customHeight="1">
      <c r="A58" s="29"/>
      <c r="B58" s="200"/>
      <c r="C58" s="187"/>
      <c r="D58" s="21" t="s">
        <v>26</v>
      </c>
      <c r="E58" s="61">
        <f t="shared" ref="E58:H59" si="27">SUM(E55)</f>
        <v>0</v>
      </c>
      <c r="F58" s="61">
        <f t="shared" si="27"/>
        <v>15000000</v>
      </c>
      <c r="G58" s="100">
        <f t="shared" si="27"/>
        <v>0</v>
      </c>
      <c r="H58" s="109">
        <f t="shared" si="27"/>
        <v>15000000</v>
      </c>
    </row>
    <row r="59" spans="1:8" ht="18" customHeight="1">
      <c r="A59" s="29"/>
      <c r="B59" s="201"/>
      <c r="C59" s="188"/>
      <c r="D59" s="21" t="s">
        <v>27</v>
      </c>
      <c r="E59" s="61">
        <f t="shared" si="27"/>
        <v>0</v>
      </c>
      <c r="F59" s="61">
        <f t="shared" si="27"/>
        <v>0</v>
      </c>
      <c r="G59" s="100">
        <f t="shared" si="27"/>
        <v>0</v>
      </c>
      <c r="H59" s="109">
        <f t="shared" si="27"/>
        <v>0</v>
      </c>
    </row>
    <row r="60" spans="1:8" ht="18" customHeight="1">
      <c r="A60" s="206" t="s">
        <v>107</v>
      </c>
      <c r="B60" s="190" t="s">
        <v>28</v>
      </c>
      <c r="C60" s="191"/>
      <c r="D60" s="119" t="s">
        <v>25</v>
      </c>
      <c r="E60" s="63">
        <f>SUM(E57)</f>
        <v>0</v>
      </c>
      <c r="F60" s="63">
        <f t="shared" ref="F60:H60" si="28">SUM(F57)</f>
        <v>15000000</v>
      </c>
      <c r="G60" s="107">
        <f t="shared" si="28"/>
        <v>0</v>
      </c>
      <c r="H60" s="108">
        <f t="shared" si="28"/>
        <v>15000000</v>
      </c>
    </row>
    <row r="61" spans="1:8" ht="18" customHeight="1">
      <c r="A61" s="206"/>
      <c r="B61" s="192"/>
      <c r="C61" s="193"/>
      <c r="D61" s="119" t="s">
        <v>26</v>
      </c>
      <c r="E61" s="98">
        <f t="shared" ref="E61:H62" si="29">SUM(E58)</f>
        <v>0</v>
      </c>
      <c r="F61" s="98">
        <f t="shared" si="29"/>
        <v>15000000</v>
      </c>
      <c r="G61" s="107">
        <f t="shared" si="29"/>
        <v>0</v>
      </c>
      <c r="H61" s="108">
        <f t="shared" si="29"/>
        <v>15000000</v>
      </c>
    </row>
    <row r="62" spans="1:8" ht="18" customHeight="1">
      <c r="A62" s="207"/>
      <c r="B62" s="194"/>
      <c r="C62" s="195"/>
      <c r="D62" s="119" t="s">
        <v>27</v>
      </c>
      <c r="E62" s="98">
        <f t="shared" si="29"/>
        <v>0</v>
      </c>
      <c r="F62" s="98">
        <f t="shared" si="29"/>
        <v>0</v>
      </c>
      <c r="G62" s="99">
        <f t="shared" si="29"/>
        <v>0</v>
      </c>
      <c r="H62" s="108">
        <f t="shared" si="29"/>
        <v>0</v>
      </c>
    </row>
    <row r="63" spans="1:8" ht="18" customHeight="1">
      <c r="A63" s="28"/>
      <c r="B63" s="25"/>
      <c r="C63" s="196" t="s">
        <v>102</v>
      </c>
      <c r="D63" s="116" t="s">
        <v>49</v>
      </c>
      <c r="E63" s="106">
        <v>266236132</v>
      </c>
      <c r="F63" s="106">
        <v>8788188</v>
      </c>
      <c r="G63" s="106">
        <v>0</v>
      </c>
      <c r="H63" s="69">
        <f t="shared" si="0"/>
        <v>275024320</v>
      </c>
    </row>
    <row r="64" spans="1:8" ht="18" customHeight="1">
      <c r="A64" s="29"/>
      <c r="B64" s="27"/>
      <c r="C64" s="197"/>
      <c r="D64" s="116" t="s">
        <v>50</v>
      </c>
      <c r="E64" s="106">
        <v>266236132</v>
      </c>
      <c r="F64" s="106">
        <v>8788188</v>
      </c>
      <c r="G64" s="106">
        <v>0</v>
      </c>
      <c r="H64" s="69">
        <f t="shared" si="0"/>
        <v>275024320</v>
      </c>
    </row>
    <row r="65" spans="1:8" ht="18" customHeight="1">
      <c r="A65" s="29"/>
      <c r="B65" s="27"/>
      <c r="C65" s="199"/>
      <c r="D65" s="116" t="s">
        <v>51</v>
      </c>
      <c r="E65" s="67">
        <f>SUM(E63-E64)</f>
        <v>0</v>
      </c>
      <c r="F65" s="67">
        <f t="shared" ref="F65:G65" si="30">SUM(F63-F64)</f>
        <v>0</v>
      </c>
      <c r="G65" s="67">
        <f t="shared" si="30"/>
        <v>0</v>
      </c>
      <c r="H65" s="69">
        <f t="shared" si="0"/>
        <v>0</v>
      </c>
    </row>
    <row r="66" spans="1:8" ht="18" customHeight="1">
      <c r="A66" s="29"/>
      <c r="B66" s="27"/>
      <c r="C66" s="196" t="s">
        <v>103</v>
      </c>
      <c r="D66" s="116" t="s">
        <v>49</v>
      </c>
      <c r="E66" s="106">
        <v>0</v>
      </c>
      <c r="F66" s="106">
        <v>0</v>
      </c>
      <c r="G66" s="106">
        <v>3506850</v>
      </c>
      <c r="H66" s="69">
        <f t="shared" si="0"/>
        <v>3506850</v>
      </c>
    </row>
    <row r="67" spans="1:8" ht="18" customHeight="1">
      <c r="A67" s="29"/>
      <c r="B67" s="27"/>
      <c r="C67" s="197"/>
      <c r="D67" s="116" t="s">
        <v>50</v>
      </c>
      <c r="E67" s="106">
        <v>0</v>
      </c>
      <c r="F67" s="106">
        <v>0</v>
      </c>
      <c r="G67" s="106">
        <v>3506850</v>
      </c>
      <c r="H67" s="69">
        <f t="shared" si="0"/>
        <v>3506850</v>
      </c>
    </row>
    <row r="68" spans="1:8" ht="18" customHeight="1">
      <c r="A68" s="29"/>
      <c r="B68" s="27"/>
      <c r="C68" s="199"/>
      <c r="D68" s="116" t="s">
        <v>51</v>
      </c>
      <c r="E68" s="67">
        <f>SUM(E66-E67)</f>
        <v>0</v>
      </c>
      <c r="F68" s="67">
        <f t="shared" ref="F68:G68" si="31">SUM(F66-F67)</f>
        <v>0</v>
      </c>
      <c r="G68" s="67">
        <f t="shared" si="31"/>
        <v>0</v>
      </c>
      <c r="H68" s="69">
        <f t="shared" si="0"/>
        <v>0</v>
      </c>
    </row>
    <row r="69" spans="1:8" ht="18" customHeight="1">
      <c r="A69" s="29"/>
      <c r="B69" s="200" t="s">
        <v>108</v>
      </c>
      <c r="C69" s="186" t="s">
        <v>44</v>
      </c>
      <c r="D69" s="21" t="s">
        <v>25</v>
      </c>
      <c r="E69" s="61">
        <f>SUM(E63+E66)</f>
        <v>266236132</v>
      </c>
      <c r="F69" s="61">
        <f t="shared" ref="F69:G69" si="32">SUM(F63+F66)</f>
        <v>8788188</v>
      </c>
      <c r="G69" s="100">
        <f t="shared" si="32"/>
        <v>3506850</v>
      </c>
      <c r="H69" s="109">
        <f>SUM(H63+H66)</f>
        <v>278531170</v>
      </c>
    </row>
    <row r="70" spans="1:8" ht="18" customHeight="1">
      <c r="A70" s="29"/>
      <c r="B70" s="200"/>
      <c r="C70" s="187"/>
      <c r="D70" s="21" t="s">
        <v>26</v>
      </c>
      <c r="E70" s="61">
        <f t="shared" ref="E70:H71" si="33">SUM(E64+E67)</f>
        <v>266236132</v>
      </c>
      <c r="F70" s="61">
        <f t="shared" si="33"/>
        <v>8788188</v>
      </c>
      <c r="G70" s="100">
        <f t="shared" si="33"/>
        <v>3506850</v>
      </c>
      <c r="H70" s="109">
        <f t="shared" si="33"/>
        <v>278531170</v>
      </c>
    </row>
    <row r="71" spans="1:8" ht="18" customHeight="1">
      <c r="A71" s="29"/>
      <c r="B71" s="201"/>
      <c r="C71" s="188"/>
      <c r="D71" s="21" t="s">
        <v>27</v>
      </c>
      <c r="E71" s="61">
        <f t="shared" si="33"/>
        <v>0</v>
      </c>
      <c r="F71" s="61">
        <f t="shared" si="33"/>
        <v>0</v>
      </c>
      <c r="G71" s="100">
        <f t="shared" si="33"/>
        <v>0</v>
      </c>
      <c r="H71" s="109">
        <f t="shared" si="33"/>
        <v>0</v>
      </c>
    </row>
    <row r="72" spans="1:8" ht="18" customHeight="1">
      <c r="A72" s="206" t="s">
        <v>108</v>
      </c>
      <c r="B72" s="190" t="s">
        <v>28</v>
      </c>
      <c r="C72" s="191"/>
      <c r="D72" s="119" t="s">
        <v>25</v>
      </c>
      <c r="E72" s="63">
        <f>SUM(E69)</f>
        <v>266236132</v>
      </c>
      <c r="F72" s="63">
        <f t="shared" ref="F72:G72" si="34">SUM(F69)</f>
        <v>8788188</v>
      </c>
      <c r="G72" s="107">
        <f t="shared" si="34"/>
        <v>3506850</v>
      </c>
      <c r="H72" s="108">
        <f>SUM(H69)</f>
        <v>278531170</v>
      </c>
    </row>
    <row r="73" spans="1:8" ht="18" customHeight="1">
      <c r="A73" s="206"/>
      <c r="B73" s="192"/>
      <c r="C73" s="193"/>
      <c r="D73" s="119" t="s">
        <v>26</v>
      </c>
      <c r="E73" s="98">
        <f t="shared" ref="E73:H74" si="35">SUM(E70)</f>
        <v>266236132</v>
      </c>
      <c r="F73" s="98">
        <f t="shared" si="35"/>
        <v>8788188</v>
      </c>
      <c r="G73" s="107">
        <f t="shared" si="35"/>
        <v>3506850</v>
      </c>
      <c r="H73" s="108">
        <f t="shared" si="35"/>
        <v>278531170</v>
      </c>
    </row>
    <row r="74" spans="1:8" ht="18" customHeight="1">
      <c r="A74" s="207"/>
      <c r="B74" s="194"/>
      <c r="C74" s="195"/>
      <c r="D74" s="119" t="s">
        <v>27</v>
      </c>
      <c r="E74" s="98">
        <f t="shared" si="35"/>
        <v>0</v>
      </c>
      <c r="F74" s="98">
        <f t="shared" si="35"/>
        <v>0</v>
      </c>
      <c r="G74" s="99">
        <f t="shared" si="35"/>
        <v>0</v>
      </c>
      <c r="H74" s="108">
        <f t="shared" si="35"/>
        <v>0</v>
      </c>
    </row>
    <row r="75" spans="1:8" ht="18" customHeight="1">
      <c r="A75" s="28"/>
      <c r="B75" s="25"/>
      <c r="C75" s="196" t="s">
        <v>104</v>
      </c>
      <c r="D75" s="116" t="s">
        <v>49</v>
      </c>
      <c r="E75" s="106">
        <v>0</v>
      </c>
      <c r="F75" s="106">
        <v>7300000</v>
      </c>
      <c r="G75" s="106">
        <v>0</v>
      </c>
      <c r="H75" s="69">
        <f t="shared" si="0"/>
        <v>7300000</v>
      </c>
    </row>
    <row r="76" spans="1:8" ht="18" customHeight="1">
      <c r="A76" s="29"/>
      <c r="B76" s="27"/>
      <c r="C76" s="197"/>
      <c r="D76" s="116" t="s">
        <v>50</v>
      </c>
      <c r="E76" s="106">
        <v>0</v>
      </c>
      <c r="F76" s="106">
        <v>4962840</v>
      </c>
      <c r="G76" s="106">
        <v>0</v>
      </c>
      <c r="H76" s="69">
        <f t="shared" si="0"/>
        <v>4962840</v>
      </c>
    </row>
    <row r="77" spans="1:8" ht="18" customHeight="1">
      <c r="A77" s="29"/>
      <c r="B77" s="27"/>
      <c r="C77" s="199"/>
      <c r="D77" s="116" t="s">
        <v>51</v>
      </c>
      <c r="E77" s="67">
        <f>SUM(E75-E76)</f>
        <v>0</v>
      </c>
      <c r="F77" s="67">
        <f t="shared" ref="F77:G77" si="36">SUM(F75-F76)</f>
        <v>2337160</v>
      </c>
      <c r="G77" s="67">
        <f t="shared" si="36"/>
        <v>0</v>
      </c>
      <c r="H77" s="69">
        <f t="shared" ref="H77:H80" si="37">SUM(E77+F77+G77)</f>
        <v>2337160</v>
      </c>
    </row>
    <row r="78" spans="1:8" ht="18" customHeight="1">
      <c r="A78" s="29"/>
      <c r="B78" s="27"/>
      <c r="C78" s="196" t="s">
        <v>105</v>
      </c>
      <c r="D78" s="116" t="s">
        <v>49</v>
      </c>
      <c r="E78" s="106">
        <v>0</v>
      </c>
      <c r="F78" s="106">
        <v>250000</v>
      </c>
      <c r="G78" s="106">
        <v>0</v>
      </c>
      <c r="H78" s="69">
        <f t="shared" si="37"/>
        <v>250000</v>
      </c>
    </row>
    <row r="79" spans="1:8" ht="18" customHeight="1">
      <c r="A79" s="29"/>
      <c r="B79" s="27"/>
      <c r="C79" s="197"/>
      <c r="D79" s="116" t="s">
        <v>50</v>
      </c>
      <c r="E79" s="106">
        <v>0</v>
      </c>
      <c r="F79" s="106">
        <v>112027</v>
      </c>
      <c r="G79" s="106">
        <v>0</v>
      </c>
      <c r="H79" s="69">
        <f t="shared" si="37"/>
        <v>112027</v>
      </c>
    </row>
    <row r="80" spans="1:8" ht="18" customHeight="1">
      <c r="A80" s="29"/>
      <c r="B80" s="27"/>
      <c r="C80" s="199"/>
      <c r="D80" s="116" t="s">
        <v>51</v>
      </c>
      <c r="E80" s="67">
        <f>SUM(E78-E79)</f>
        <v>0</v>
      </c>
      <c r="F80" s="67">
        <f t="shared" ref="F80:G80" si="38">SUM(F78-F79)</f>
        <v>137973</v>
      </c>
      <c r="G80" s="67">
        <f t="shared" si="38"/>
        <v>0</v>
      </c>
      <c r="H80" s="69">
        <f t="shared" si="37"/>
        <v>137973</v>
      </c>
    </row>
    <row r="81" spans="1:8" ht="18" customHeight="1">
      <c r="A81" s="29"/>
      <c r="B81" s="200" t="s">
        <v>109</v>
      </c>
      <c r="C81" s="186" t="s">
        <v>44</v>
      </c>
      <c r="D81" s="21" t="s">
        <v>25</v>
      </c>
      <c r="E81" s="61">
        <f>SUM(E75+E78)</f>
        <v>0</v>
      </c>
      <c r="F81" s="61">
        <f t="shared" ref="F81:G81" si="39">SUM(F75+F78)</f>
        <v>7550000</v>
      </c>
      <c r="G81" s="100">
        <f t="shared" si="39"/>
        <v>0</v>
      </c>
      <c r="H81" s="109">
        <f>SUM(H75+H78)</f>
        <v>7550000</v>
      </c>
    </row>
    <row r="82" spans="1:8" ht="18" customHeight="1">
      <c r="A82" s="29"/>
      <c r="B82" s="200"/>
      <c r="C82" s="187"/>
      <c r="D82" s="21" t="s">
        <v>26</v>
      </c>
      <c r="E82" s="61">
        <f t="shared" ref="E82:H83" si="40">SUM(E76+E79)</f>
        <v>0</v>
      </c>
      <c r="F82" s="61">
        <f t="shared" si="40"/>
        <v>5074867</v>
      </c>
      <c r="G82" s="100">
        <f t="shared" si="40"/>
        <v>0</v>
      </c>
      <c r="H82" s="109">
        <f t="shared" si="40"/>
        <v>5074867</v>
      </c>
    </row>
    <row r="83" spans="1:8" ht="18" customHeight="1">
      <c r="A83" s="29"/>
      <c r="B83" s="201"/>
      <c r="C83" s="188"/>
      <c r="D83" s="21" t="s">
        <v>27</v>
      </c>
      <c r="E83" s="61">
        <f t="shared" si="40"/>
        <v>0</v>
      </c>
      <c r="F83" s="61">
        <f t="shared" si="40"/>
        <v>2475133</v>
      </c>
      <c r="G83" s="100">
        <f t="shared" si="40"/>
        <v>0</v>
      </c>
      <c r="H83" s="109">
        <f t="shared" si="40"/>
        <v>2475133</v>
      </c>
    </row>
    <row r="84" spans="1:8" ht="18" customHeight="1">
      <c r="A84" s="206" t="s">
        <v>109</v>
      </c>
      <c r="B84" s="190" t="s">
        <v>28</v>
      </c>
      <c r="C84" s="191"/>
      <c r="D84" s="119" t="s">
        <v>25</v>
      </c>
      <c r="E84" s="63">
        <f>SUM(E81)</f>
        <v>0</v>
      </c>
      <c r="F84" s="63">
        <f t="shared" ref="F84:H84" si="41">SUM(F81)</f>
        <v>7550000</v>
      </c>
      <c r="G84" s="107">
        <f t="shared" si="41"/>
        <v>0</v>
      </c>
      <c r="H84" s="108">
        <f t="shared" si="41"/>
        <v>7550000</v>
      </c>
    </row>
    <row r="85" spans="1:8" ht="18" customHeight="1">
      <c r="A85" s="206"/>
      <c r="B85" s="192"/>
      <c r="C85" s="193"/>
      <c r="D85" s="119" t="s">
        <v>26</v>
      </c>
      <c r="E85" s="98">
        <f t="shared" ref="E85:H86" si="42">SUM(E82)</f>
        <v>0</v>
      </c>
      <c r="F85" s="98">
        <f t="shared" si="42"/>
        <v>5074867</v>
      </c>
      <c r="G85" s="107">
        <f t="shared" si="42"/>
        <v>0</v>
      </c>
      <c r="H85" s="108">
        <f t="shared" si="42"/>
        <v>5074867</v>
      </c>
    </row>
    <row r="86" spans="1:8" ht="18" customHeight="1">
      <c r="A86" s="207"/>
      <c r="B86" s="194"/>
      <c r="C86" s="195"/>
      <c r="D86" s="119" t="s">
        <v>27</v>
      </c>
      <c r="E86" s="98">
        <f t="shared" si="42"/>
        <v>0</v>
      </c>
      <c r="F86" s="98">
        <f t="shared" si="42"/>
        <v>2475133</v>
      </c>
      <c r="G86" s="99">
        <f t="shared" si="42"/>
        <v>0</v>
      </c>
      <c r="H86" s="108">
        <f t="shared" si="42"/>
        <v>2475133</v>
      </c>
    </row>
    <row r="87" spans="1:8" ht="18" customHeight="1">
      <c r="A87" s="180" t="s">
        <v>30</v>
      </c>
      <c r="B87" s="181"/>
      <c r="C87" s="182"/>
      <c r="D87" s="19" t="s">
        <v>25</v>
      </c>
      <c r="E87" s="101">
        <f>SUM(E21+E39+E51+E60+E72+E84)</f>
        <v>3623407672</v>
      </c>
      <c r="F87" s="101">
        <f t="shared" ref="F87:H89" si="43">SUM(F21+F39+F51+F60+F72+F84)</f>
        <v>1000458888</v>
      </c>
      <c r="G87" s="101">
        <f t="shared" si="43"/>
        <v>12206850</v>
      </c>
      <c r="H87" s="102">
        <f t="shared" si="43"/>
        <v>4636073410</v>
      </c>
    </row>
    <row r="88" spans="1:8" ht="18" customHeight="1">
      <c r="A88" s="180"/>
      <c r="B88" s="181"/>
      <c r="C88" s="182"/>
      <c r="D88" s="19" t="s">
        <v>26</v>
      </c>
      <c r="E88" s="101">
        <f>SUM(E22+E40+E52+E61+E73+E85)</f>
        <v>3623407672</v>
      </c>
      <c r="F88" s="101">
        <f t="shared" si="43"/>
        <v>773944507</v>
      </c>
      <c r="G88" s="101">
        <f t="shared" si="43"/>
        <v>11106850</v>
      </c>
      <c r="H88" s="102">
        <f t="shared" si="43"/>
        <v>4408459029</v>
      </c>
    </row>
    <row r="89" spans="1:8" ht="17.45" customHeight="1" thickBot="1">
      <c r="A89" s="183"/>
      <c r="B89" s="184"/>
      <c r="C89" s="185"/>
      <c r="D89" s="16" t="s">
        <v>27</v>
      </c>
      <c r="E89" s="103">
        <f>SUM(E23+E41+E53+E62+E74+E86)</f>
        <v>0</v>
      </c>
      <c r="F89" s="103">
        <f t="shared" si="43"/>
        <v>226514381</v>
      </c>
      <c r="G89" s="103">
        <f t="shared" si="43"/>
        <v>1100000</v>
      </c>
      <c r="H89" s="104">
        <f t="shared" si="43"/>
        <v>227614381</v>
      </c>
    </row>
  </sheetData>
  <mergeCells count="48">
    <mergeCell ref="A60:A62"/>
    <mergeCell ref="B69:B71"/>
    <mergeCell ref="A72:A74"/>
    <mergeCell ref="B81:B83"/>
    <mergeCell ref="A84:A86"/>
    <mergeCell ref="A21:A23"/>
    <mergeCell ref="B36:B38"/>
    <mergeCell ref="A39:A41"/>
    <mergeCell ref="B48:B50"/>
    <mergeCell ref="A51:A53"/>
    <mergeCell ref="B51:C53"/>
    <mergeCell ref="B39:C41"/>
    <mergeCell ref="C6:C8"/>
    <mergeCell ref="C9:C11"/>
    <mergeCell ref="C27:C29"/>
    <mergeCell ref="C30:C32"/>
    <mergeCell ref="C45:C47"/>
    <mergeCell ref="B21:C23"/>
    <mergeCell ref="C18:C20"/>
    <mergeCell ref="C24:C26"/>
    <mergeCell ref="C33:C35"/>
    <mergeCell ref="B18:B20"/>
    <mergeCell ref="C12:C14"/>
    <mergeCell ref="C15:C17"/>
    <mergeCell ref="A87:C89"/>
    <mergeCell ref="C36:C38"/>
    <mergeCell ref="C48:C50"/>
    <mergeCell ref="C57:C59"/>
    <mergeCell ref="C69:C71"/>
    <mergeCell ref="C81:C83"/>
    <mergeCell ref="B84:C86"/>
    <mergeCell ref="B72:C74"/>
    <mergeCell ref="C42:C44"/>
    <mergeCell ref="C63:C65"/>
    <mergeCell ref="C66:C68"/>
    <mergeCell ref="C75:C77"/>
    <mergeCell ref="C78:C80"/>
    <mergeCell ref="B60:C62"/>
    <mergeCell ref="C54:C56"/>
    <mergeCell ref="B57:B59"/>
    <mergeCell ref="A1:H1"/>
    <mergeCell ref="G3:H3"/>
    <mergeCell ref="A4:C4"/>
    <mergeCell ref="D4:D5"/>
    <mergeCell ref="E4:E5"/>
    <mergeCell ref="F4:F5"/>
    <mergeCell ref="G4:G5"/>
    <mergeCell ref="H4:H5"/>
  </mergeCells>
  <phoneticPr fontId="8" type="noConversion"/>
  <printOptions horizontalCentered="1"/>
  <pageMargins left="0.39370078740157483" right="0.39370078740157483" top="0.9448818897637796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view="pageBreakPreview" zoomScaleNormal="100" zoomScaleSheetLayoutView="100" workbookViewId="0">
      <selection activeCell="A183" sqref="A183:H200"/>
    </sheetView>
  </sheetViews>
  <sheetFormatPr defaultColWidth="9" defaultRowHeight="18" customHeight="1"/>
  <cols>
    <col min="1" max="2" width="12.625" style="1" customWidth="1"/>
    <col min="3" max="3" width="16.625" style="1" customWidth="1"/>
    <col min="4" max="4" width="5.5" style="1" customWidth="1"/>
    <col min="5" max="8" width="13.125" style="1" customWidth="1"/>
    <col min="9" max="16384" width="9" style="1"/>
  </cols>
  <sheetData>
    <row r="1" spans="1:8" ht="30" customHeight="1">
      <c r="A1" s="168" t="s">
        <v>45</v>
      </c>
      <c r="B1" s="168"/>
      <c r="C1" s="168"/>
      <c r="D1" s="168"/>
      <c r="E1" s="168"/>
      <c r="F1" s="168"/>
      <c r="G1" s="168"/>
      <c r="H1" s="168"/>
    </row>
    <row r="3" spans="1:8" ht="18" customHeight="1" thickBot="1">
      <c r="A3" s="219" t="s">
        <v>31</v>
      </c>
      <c r="B3" s="219"/>
      <c r="E3" s="20"/>
      <c r="F3" s="20"/>
      <c r="G3" s="169" t="s">
        <v>17</v>
      </c>
      <c r="H3" s="169"/>
    </row>
    <row r="4" spans="1:8" ht="18" customHeight="1">
      <c r="A4" s="170" t="s">
        <v>18</v>
      </c>
      <c r="B4" s="171"/>
      <c r="C4" s="171"/>
      <c r="D4" s="172" t="s">
        <v>19</v>
      </c>
      <c r="E4" s="174" t="s">
        <v>48</v>
      </c>
      <c r="F4" s="174" t="s">
        <v>47</v>
      </c>
      <c r="G4" s="176" t="s">
        <v>20</v>
      </c>
      <c r="H4" s="178" t="s">
        <v>21</v>
      </c>
    </row>
    <row r="5" spans="1:8" ht="18" customHeight="1">
      <c r="A5" s="14" t="s">
        <v>22</v>
      </c>
      <c r="B5" s="15" t="s">
        <v>23</v>
      </c>
      <c r="C5" s="15" t="s">
        <v>24</v>
      </c>
      <c r="D5" s="173"/>
      <c r="E5" s="175"/>
      <c r="F5" s="175"/>
      <c r="G5" s="177"/>
      <c r="H5" s="179"/>
    </row>
    <row r="6" spans="1:8" ht="17.45" customHeight="1">
      <c r="A6" s="35"/>
      <c r="B6" s="30"/>
      <c r="C6" s="224" t="s">
        <v>93</v>
      </c>
      <c r="D6" s="31" t="s">
        <v>49</v>
      </c>
      <c r="E6" s="105">
        <v>567294670</v>
      </c>
      <c r="F6" s="105">
        <v>1608000</v>
      </c>
      <c r="G6" s="105">
        <v>0</v>
      </c>
      <c r="H6" s="110">
        <f>SUM(E6+F6+G6)</f>
        <v>568902670</v>
      </c>
    </row>
    <row r="7" spans="1:8" ht="17.45" customHeight="1">
      <c r="A7" s="36"/>
      <c r="B7" s="32"/>
      <c r="C7" s="216"/>
      <c r="D7" s="118" t="s">
        <v>50</v>
      </c>
      <c r="E7" s="106">
        <v>562247250</v>
      </c>
      <c r="F7" s="106">
        <v>1400000</v>
      </c>
      <c r="G7" s="106">
        <v>0</v>
      </c>
      <c r="H7" s="110">
        <f t="shared" ref="H7:H65" si="0">SUM(E7+F7+G7)</f>
        <v>563647250</v>
      </c>
    </row>
    <row r="8" spans="1:8" ht="17.45" customHeight="1">
      <c r="A8" s="36"/>
      <c r="B8" s="32"/>
      <c r="C8" s="217"/>
      <c r="D8" s="118" t="s">
        <v>51</v>
      </c>
      <c r="E8" s="106">
        <f>SUM(E6-E7)</f>
        <v>5047420</v>
      </c>
      <c r="F8" s="106">
        <f t="shared" ref="F8:G8" si="1">SUM(F6-F7)</f>
        <v>208000</v>
      </c>
      <c r="G8" s="106">
        <f t="shared" si="1"/>
        <v>0</v>
      </c>
      <c r="H8" s="110">
        <f>SUM(E8+F8+G8)</f>
        <v>5255420</v>
      </c>
    </row>
    <row r="9" spans="1:8" ht="17.45" customHeight="1">
      <c r="A9" s="36"/>
      <c r="B9" s="32"/>
      <c r="C9" s="215" t="s">
        <v>53</v>
      </c>
      <c r="D9" s="118" t="s">
        <v>49</v>
      </c>
      <c r="E9" s="106">
        <v>149526770</v>
      </c>
      <c r="F9" s="106">
        <v>2040000</v>
      </c>
      <c r="G9" s="106">
        <v>0</v>
      </c>
      <c r="H9" s="110">
        <f t="shared" si="0"/>
        <v>151566770</v>
      </c>
    </row>
    <row r="10" spans="1:8" ht="17.45" customHeight="1">
      <c r="A10" s="36"/>
      <c r="B10" s="32"/>
      <c r="C10" s="216"/>
      <c r="D10" s="118" t="s">
        <v>50</v>
      </c>
      <c r="E10" s="106">
        <v>153588650</v>
      </c>
      <c r="F10" s="106">
        <v>2040000</v>
      </c>
      <c r="G10" s="106">
        <v>0</v>
      </c>
      <c r="H10" s="110">
        <f t="shared" si="0"/>
        <v>155628650</v>
      </c>
    </row>
    <row r="11" spans="1:8" ht="17.45" customHeight="1">
      <c r="A11" s="36"/>
      <c r="B11" s="32"/>
      <c r="C11" s="217"/>
      <c r="D11" s="118" t="s">
        <v>51</v>
      </c>
      <c r="E11" s="106">
        <f>SUM(E9-E10)</f>
        <v>-4061880</v>
      </c>
      <c r="F11" s="106">
        <f t="shared" ref="F11:G11" si="2">SUM(F9-F10)</f>
        <v>0</v>
      </c>
      <c r="G11" s="106">
        <f t="shared" si="2"/>
        <v>0</v>
      </c>
      <c r="H11" s="110">
        <f t="shared" si="0"/>
        <v>-4061880</v>
      </c>
    </row>
    <row r="12" spans="1:8" ht="17.45" customHeight="1">
      <c r="A12" s="36"/>
      <c r="B12" s="32"/>
      <c r="C12" s="215" t="s">
        <v>54</v>
      </c>
      <c r="D12" s="118" t="s">
        <v>49</v>
      </c>
      <c r="E12" s="106">
        <v>51826480</v>
      </c>
      <c r="F12" s="106">
        <v>329650</v>
      </c>
      <c r="G12" s="106">
        <v>0</v>
      </c>
      <c r="H12" s="110">
        <f t="shared" si="0"/>
        <v>52156130</v>
      </c>
    </row>
    <row r="13" spans="1:8" ht="17.45" customHeight="1">
      <c r="A13" s="36"/>
      <c r="B13" s="32"/>
      <c r="C13" s="216"/>
      <c r="D13" s="118" t="s">
        <v>50</v>
      </c>
      <c r="E13" s="106">
        <v>52018350</v>
      </c>
      <c r="F13" s="106">
        <v>329650</v>
      </c>
      <c r="G13" s="106">
        <v>0</v>
      </c>
      <c r="H13" s="110">
        <f t="shared" si="0"/>
        <v>52348000</v>
      </c>
    </row>
    <row r="14" spans="1:8" ht="17.45" customHeight="1">
      <c r="A14" s="36"/>
      <c r="B14" s="32"/>
      <c r="C14" s="217"/>
      <c r="D14" s="118" t="s">
        <v>51</v>
      </c>
      <c r="E14" s="106">
        <f>SUM(E12-E13)</f>
        <v>-191870</v>
      </c>
      <c r="F14" s="106">
        <f t="shared" ref="F14:G14" si="3">SUM(F12-F13)</f>
        <v>0</v>
      </c>
      <c r="G14" s="106">
        <f t="shared" si="3"/>
        <v>0</v>
      </c>
      <c r="H14" s="110">
        <f t="shared" si="0"/>
        <v>-191870</v>
      </c>
    </row>
    <row r="15" spans="1:8" ht="17.45" customHeight="1">
      <c r="A15" s="36"/>
      <c r="B15" s="32"/>
      <c r="C15" s="215" t="s">
        <v>55</v>
      </c>
      <c r="D15" s="118" t="s">
        <v>49</v>
      </c>
      <c r="E15" s="106">
        <v>62077980</v>
      </c>
      <c r="F15" s="106">
        <v>216590</v>
      </c>
      <c r="G15" s="106">
        <v>0</v>
      </c>
      <c r="H15" s="110">
        <f t="shared" si="0"/>
        <v>62294570</v>
      </c>
    </row>
    <row r="16" spans="1:8" ht="17.45" customHeight="1">
      <c r="A16" s="36"/>
      <c r="B16" s="32"/>
      <c r="C16" s="216"/>
      <c r="D16" s="118" t="s">
        <v>50</v>
      </c>
      <c r="E16" s="106">
        <v>62006780</v>
      </c>
      <c r="F16" s="106">
        <v>216590</v>
      </c>
      <c r="G16" s="106">
        <v>0</v>
      </c>
      <c r="H16" s="110">
        <f t="shared" si="0"/>
        <v>62223370</v>
      </c>
    </row>
    <row r="17" spans="1:8" ht="17.45" customHeight="1">
      <c r="A17" s="36"/>
      <c r="B17" s="32"/>
      <c r="C17" s="217"/>
      <c r="D17" s="118" t="s">
        <v>51</v>
      </c>
      <c r="E17" s="106">
        <f>SUM(E15-E16)</f>
        <v>71200</v>
      </c>
      <c r="F17" s="106">
        <f t="shared" ref="F17:G17" si="4">SUM(F15-F16)</f>
        <v>0</v>
      </c>
      <c r="G17" s="106">
        <f t="shared" si="4"/>
        <v>0</v>
      </c>
      <c r="H17" s="110">
        <f t="shared" si="0"/>
        <v>71200</v>
      </c>
    </row>
    <row r="18" spans="1:8" ht="17.45" customHeight="1">
      <c r="A18" s="36"/>
      <c r="B18" s="32"/>
      <c r="C18" s="215" t="s">
        <v>56</v>
      </c>
      <c r="D18" s="118" t="s">
        <v>49</v>
      </c>
      <c r="E18" s="106">
        <v>4073370</v>
      </c>
      <c r="F18" s="106">
        <v>4140000</v>
      </c>
      <c r="G18" s="106">
        <v>3000000</v>
      </c>
      <c r="H18" s="110">
        <f t="shared" si="0"/>
        <v>11213370</v>
      </c>
    </row>
    <row r="19" spans="1:8" ht="17.45" customHeight="1">
      <c r="A19" s="36"/>
      <c r="B19" s="32"/>
      <c r="C19" s="216"/>
      <c r="D19" s="118" t="s">
        <v>50</v>
      </c>
      <c r="E19" s="106">
        <v>4073370</v>
      </c>
      <c r="F19" s="106">
        <v>4104200</v>
      </c>
      <c r="G19" s="106">
        <v>3000000</v>
      </c>
      <c r="H19" s="110">
        <f t="shared" si="0"/>
        <v>11177570</v>
      </c>
    </row>
    <row r="20" spans="1:8" ht="17.45" customHeight="1">
      <c r="A20" s="36"/>
      <c r="B20" s="32"/>
      <c r="C20" s="218"/>
      <c r="D20" s="118" t="s">
        <v>51</v>
      </c>
      <c r="E20" s="106">
        <f>SUM(E18-E19)</f>
        <v>0</v>
      </c>
      <c r="F20" s="106">
        <f t="shared" ref="F20:G20" si="5">SUM(F18-F19)</f>
        <v>35800</v>
      </c>
      <c r="G20" s="106">
        <f t="shared" si="5"/>
        <v>0</v>
      </c>
      <c r="H20" s="110">
        <f t="shared" si="0"/>
        <v>35800</v>
      </c>
    </row>
    <row r="21" spans="1:8" ht="17.45" customHeight="1">
      <c r="A21" s="36"/>
      <c r="B21" s="225" t="s">
        <v>57</v>
      </c>
      <c r="C21" s="186" t="s">
        <v>44</v>
      </c>
      <c r="D21" s="21" t="s">
        <v>25</v>
      </c>
      <c r="E21" s="61">
        <f>SUM(E6+E9+E12+E15+E18)</f>
        <v>834799270</v>
      </c>
      <c r="F21" s="61">
        <f t="shared" ref="F21:H21" si="6">SUM(F6+F9+F12+F15+F18)</f>
        <v>8334240</v>
      </c>
      <c r="G21" s="100">
        <f t="shared" si="6"/>
        <v>3000000</v>
      </c>
      <c r="H21" s="109">
        <f t="shared" si="6"/>
        <v>846133510</v>
      </c>
    </row>
    <row r="22" spans="1:8" ht="17.45" customHeight="1">
      <c r="A22" s="36"/>
      <c r="B22" s="225"/>
      <c r="C22" s="187"/>
      <c r="D22" s="21" t="s">
        <v>26</v>
      </c>
      <c r="E22" s="61">
        <f t="shared" ref="E22:H23" si="7">SUM(E7+E10+E13+E16+E19)</f>
        <v>833934400</v>
      </c>
      <c r="F22" s="61">
        <f t="shared" si="7"/>
        <v>8090440</v>
      </c>
      <c r="G22" s="100">
        <f t="shared" si="7"/>
        <v>3000000</v>
      </c>
      <c r="H22" s="109">
        <f t="shared" si="7"/>
        <v>845024840</v>
      </c>
    </row>
    <row r="23" spans="1:8" ht="17.45" customHeight="1">
      <c r="A23" s="36"/>
      <c r="B23" s="226"/>
      <c r="C23" s="188"/>
      <c r="D23" s="21" t="s">
        <v>27</v>
      </c>
      <c r="E23" s="61">
        <f>SUM(E8+E11+E14+E17+E20)</f>
        <v>864870</v>
      </c>
      <c r="F23" s="61">
        <f t="shared" si="7"/>
        <v>243800</v>
      </c>
      <c r="G23" s="100">
        <f t="shared" si="7"/>
        <v>0</v>
      </c>
      <c r="H23" s="109">
        <f t="shared" si="7"/>
        <v>1108670</v>
      </c>
    </row>
    <row r="24" spans="1:8" ht="17.45" customHeight="1">
      <c r="A24" s="36"/>
      <c r="B24" s="30"/>
      <c r="C24" s="224" t="s">
        <v>58</v>
      </c>
      <c r="D24" s="118" t="s">
        <v>49</v>
      </c>
      <c r="E24" s="106">
        <v>2400000</v>
      </c>
      <c r="F24" s="106">
        <v>1800000</v>
      </c>
      <c r="G24" s="106">
        <v>0</v>
      </c>
      <c r="H24" s="110">
        <f t="shared" si="0"/>
        <v>4200000</v>
      </c>
    </row>
    <row r="25" spans="1:8" ht="17.45" customHeight="1">
      <c r="A25" s="36"/>
      <c r="B25" s="32"/>
      <c r="C25" s="216"/>
      <c r="D25" s="118" t="s">
        <v>50</v>
      </c>
      <c r="E25" s="106">
        <v>2400000</v>
      </c>
      <c r="F25" s="106">
        <v>1250870</v>
      </c>
      <c r="G25" s="106">
        <v>0</v>
      </c>
      <c r="H25" s="110">
        <f t="shared" si="0"/>
        <v>3650870</v>
      </c>
    </row>
    <row r="26" spans="1:8" ht="17.45" customHeight="1">
      <c r="A26" s="36"/>
      <c r="B26" s="32"/>
      <c r="C26" s="217"/>
      <c r="D26" s="118" t="s">
        <v>51</v>
      </c>
      <c r="E26" s="106">
        <f>SUM(E24-E25)</f>
        <v>0</v>
      </c>
      <c r="F26" s="106">
        <f t="shared" ref="F26:G26" si="8">SUM(F24-F25)</f>
        <v>549130</v>
      </c>
      <c r="G26" s="106">
        <f t="shared" si="8"/>
        <v>0</v>
      </c>
      <c r="H26" s="110">
        <f t="shared" si="0"/>
        <v>549130</v>
      </c>
    </row>
    <row r="27" spans="1:8" ht="17.45" customHeight="1">
      <c r="A27" s="36"/>
      <c r="B27" s="32"/>
      <c r="C27" s="215" t="s">
        <v>59</v>
      </c>
      <c r="D27" s="118" t="s">
        <v>49</v>
      </c>
      <c r="E27" s="106">
        <v>2835200</v>
      </c>
      <c r="F27" s="106">
        <v>1400000</v>
      </c>
      <c r="G27" s="106">
        <v>0</v>
      </c>
      <c r="H27" s="110">
        <f t="shared" si="0"/>
        <v>4235200</v>
      </c>
    </row>
    <row r="28" spans="1:8" ht="17.45" customHeight="1">
      <c r="A28" s="36"/>
      <c r="B28" s="32"/>
      <c r="C28" s="216"/>
      <c r="D28" s="118" t="s">
        <v>50</v>
      </c>
      <c r="E28" s="106">
        <v>2835200</v>
      </c>
      <c r="F28" s="106">
        <v>648200</v>
      </c>
      <c r="G28" s="106">
        <v>0</v>
      </c>
      <c r="H28" s="110">
        <f t="shared" si="0"/>
        <v>3483400</v>
      </c>
    </row>
    <row r="29" spans="1:8" ht="17.45" customHeight="1">
      <c r="A29" s="36"/>
      <c r="B29" s="32"/>
      <c r="C29" s="218"/>
      <c r="D29" s="118" t="s">
        <v>51</v>
      </c>
      <c r="E29" s="106">
        <f>SUM(E27-E28)</f>
        <v>0</v>
      </c>
      <c r="F29" s="106">
        <f t="shared" ref="F29:G29" si="9">SUM(F27-F28)</f>
        <v>751800</v>
      </c>
      <c r="G29" s="106">
        <f t="shared" si="9"/>
        <v>0</v>
      </c>
      <c r="H29" s="110">
        <f t="shared" si="0"/>
        <v>751800</v>
      </c>
    </row>
    <row r="30" spans="1:8" ht="17.45" customHeight="1">
      <c r="A30" s="36"/>
      <c r="B30" s="225" t="s">
        <v>60</v>
      </c>
      <c r="C30" s="186" t="s">
        <v>44</v>
      </c>
      <c r="D30" s="21" t="s">
        <v>25</v>
      </c>
      <c r="E30" s="61">
        <f>SUM(E24+E27)</f>
        <v>5235200</v>
      </c>
      <c r="F30" s="61">
        <f t="shared" ref="F30:H30" si="10">SUM(F24+F27)</f>
        <v>3200000</v>
      </c>
      <c r="G30" s="100">
        <f t="shared" si="10"/>
        <v>0</v>
      </c>
      <c r="H30" s="109">
        <f t="shared" si="10"/>
        <v>8435200</v>
      </c>
    </row>
    <row r="31" spans="1:8" ht="17.45" customHeight="1">
      <c r="A31" s="36"/>
      <c r="B31" s="225"/>
      <c r="C31" s="187"/>
      <c r="D31" s="21" t="s">
        <v>26</v>
      </c>
      <c r="E31" s="61">
        <f t="shared" ref="E31:H32" si="11">SUM(E25+E28)</f>
        <v>5235200</v>
      </c>
      <c r="F31" s="61">
        <f t="shared" si="11"/>
        <v>1899070</v>
      </c>
      <c r="G31" s="100">
        <f t="shared" si="11"/>
        <v>0</v>
      </c>
      <c r="H31" s="109">
        <f t="shared" si="11"/>
        <v>7134270</v>
      </c>
    </row>
    <row r="32" spans="1:8" ht="17.45" customHeight="1">
      <c r="A32" s="36"/>
      <c r="B32" s="226"/>
      <c r="C32" s="188"/>
      <c r="D32" s="21" t="s">
        <v>27</v>
      </c>
      <c r="E32" s="61">
        <f t="shared" si="11"/>
        <v>0</v>
      </c>
      <c r="F32" s="61">
        <f t="shared" si="11"/>
        <v>1300930</v>
      </c>
      <c r="G32" s="100">
        <f t="shared" si="11"/>
        <v>0</v>
      </c>
      <c r="H32" s="109">
        <f t="shared" si="11"/>
        <v>1300930</v>
      </c>
    </row>
    <row r="33" spans="1:8" ht="17.45" customHeight="1">
      <c r="A33" s="36"/>
      <c r="B33" s="30"/>
      <c r="C33" s="224" t="s">
        <v>61</v>
      </c>
      <c r="D33" s="118" t="s">
        <v>49</v>
      </c>
      <c r="E33" s="106">
        <v>10093000</v>
      </c>
      <c r="F33" s="106">
        <v>0</v>
      </c>
      <c r="G33" s="106">
        <v>0</v>
      </c>
      <c r="H33" s="110">
        <f t="shared" si="0"/>
        <v>10093000</v>
      </c>
    </row>
    <row r="34" spans="1:8" ht="17.45" customHeight="1">
      <c r="A34" s="36"/>
      <c r="B34" s="32"/>
      <c r="C34" s="216"/>
      <c r="D34" s="118" t="s">
        <v>50</v>
      </c>
      <c r="E34" s="106">
        <v>8979000</v>
      </c>
      <c r="F34" s="106">
        <v>0</v>
      </c>
      <c r="G34" s="106">
        <v>0</v>
      </c>
      <c r="H34" s="110">
        <f t="shared" si="0"/>
        <v>8979000</v>
      </c>
    </row>
    <row r="35" spans="1:8" ht="17.45" customHeight="1">
      <c r="A35" s="36"/>
      <c r="B35" s="32"/>
      <c r="C35" s="217"/>
      <c r="D35" s="118" t="s">
        <v>51</v>
      </c>
      <c r="E35" s="106">
        <f>SUM(E33-E34)</f>
        <v>1114000</v>
      </c>
      <c r="F35" s="106">
        <f t="shared" ref="F35:G35" si="12">SUM(F33-F34)</f>
        <v>0</v>
      </c>
      <c r="G35" s="106">
        <f t="shared" si="12"/>
        <v>0</v>
      </c>
      <c r="H35" s="110">
        <f t="shared" si="0"/>
        <v>1114000</v>
      </c>
    </row>
    <row r="36" spans="1:8" ht="17.45" customHeight="1">
      <c r="A36" s="36"/>
      <c r="B36" s="32"/>
      <c r="C36" s="215" t="s">
        <v>62</v>
      </c>
      <c r="D36" s="118" t="s">
        <v>49</v>
      </c>
      <c r="E36" s="106">
        <v>42738366</v>
      </c>
      <c r="F36" s="106">
        <v>0</v>
      </c>
      <c r="G36" s="106">
        <v>0</v>
      </c>
      <c r="H36" s="110">
        <f t="shared" si="0"/>
        <v>42738366</v>
      </c>
    </row>
    <row r="37" spans="1:8" ht="17.45" customHeight="1">
      <c r="A37" s="36"/>
      <c r="B37" s="32"/>
      <c r="C37" s="216"/>
      <c r="D37" s="118" t="s">
        <v>50</v>
      </c>
      <c r="E37" s="106">
        <v>43961667</v>
      </c>
      <c r="F37" s="106">
        <v>0</v>
      </c>
      <c r="G37" s="106">
        <v>0</v>
      </c>
      <c r="H37" s="110">
        <f t="shared" si="0"/>
        <v>43961667</v>
      </c>
    </row>
    <row r="38" spans="1:8" ht="17.45" customHeight="1">
      <c r="A38" s="36"/>
      <c r="B38" s="32"/>
      <c r="C38" s="217"/>
      <c r="D38" s="118" t="s">
        <v>51</v>
      </c>
      <c r="E38" s="106">
        <f>SUM(E36-E37)</f>
        <v>-1223301</v>
      </c>
      <c r="F38" s="106">
        <f t="shared" ref="F38:G38" si="13">SUM(F36-F37)</f>
        <v>0</v>
      </c>
      <c r="G38" s="106">
        <f t="shared" si="13"/>
        <v>0</v>
      </c>
      <c r="H38" s="110">
        <f t="shared" si="0"/>
        <v>-1223301</v>
      </c>
    </row>
    <row r="39" spans="1:8" ht="17.45" customHeight="1">
      <c r="A39" s="36"/>
      <c r="B39" s="32"/>
      <c r="C39" s="215" t="s">
        <v>63</v>
      </c>
      <c r="D39" s="118" t="s">
        <v>49</v>
      </c>
      <c r="E39" s="106">
        <v>15240000</v>
      </c>
      <c r="F39" s="106">
        <v>0</v>
      </c>
      <c r="G39" s="106">
        <v>0</v>
      </c>
      <c r="H39" s="110">
        <f t="shared" si="0"/>
        <v>15240000</v>
      </c>
    </row>
    <row r="40" spans="1:8" ht="17.45" customHeight="1">
      <c r="A40" s="36"/>
      <c r="B40" s="32"/>
      <c r="C40" s="216"/>
      <c r="D40" s="118" t="s">
        <v>50</v>
      </c>
      <c r="E40" s="106">
        <v>13813349</v>
      </c>
      <c r="F40" s="106">
        <v>0</v>
      </c>
      <c r="G40" s="106">
        <v>0</v>
      </c>
      <c r="H40" s="110">
        <f t="shared" si="0"/>
        <v>13813349</v>
      </c>
    </row>
    <row r="41" spans="1:8" ht="17.45" customHeight="1">
      <c r="A41" s="36"/>
      <c r="B41" s="32"/>
      <c r="C41" s="217"/>
      <c r="D41" s="118" t="s">
        <v>51</v>
      </c>
      <c r="E41" s="106">
        <f>SUM(E39-E40)</f>
        <v>1426651</v>
      </c>
      <c r="F41" s="106">
        <f t="shared" ref="F41:G41" si="14">SUM(F39-F40)</f>
        <v>0</v>
      </c>
      <c r="G41" s="106">
        <f t="shared" si="14"/>
        <v>0</v>
      </c>
      <c r="H41" s="110">
        <f t="shared" si="0"/>
        <v>1426651</v>
      </c>
    </row>
    <row r="42" spans="1:8" ht="17.45" customHeight="1">
      <c r="A42" s="36"/>
      <c r="B42" s="32"/>
      <c r="C42" s="215" t="s">
        <v>64</v>
      </c>
      <c r="D42" s="31" t="s">
        <v>49</v>
      </c>
      <c r="E42" s="105">
        <v>2260270</v>
      </c>
      <c r="F42" s="105">
        <v>0</v>
      </c>
      <c r="G42" s="105">
        <v>0</v>
      </c>
      <c r="H42" s="110">
        <f t="shared" si="0"/>
        <v>2260270</v>
      </c>
    </row>
    <row r="43" spans="1:8" ht="17.45" customHeight="1">
      <c r="A43" s="36"/>
      <c r="B43" s="32"/>
      <c r="C43" s="216"/>
      <c r="D43" s="118" t="s">
        <v>50</v>
      </c>
      <c r="E43" s="106">
        <v>2260270</v>
      </c>
      <c r="F43" s="106">
        <v>0</v>
      </c>
      <c r="G43" s="106">
        <v>0</v>
      </c>
      <c r="H43" s="110">
        <f t="shared" si="0"/>
        <v>2260270</v>
      </c>
    </row>
    <row r="44" spans="1:8" ht="17.45" customHeight="1">
      <c r="A44" s="36"/>
      <c r="B44" s="32"/>
      <c r="C44" s="217"/>
      <c r="D44" s="118" t="s">
        <v>51</v>
      </c>
      <c r="E44" s="106">
        <f>SUM(E42-E43)</f>
        <v>0</v>
      </c>
      <c r="F44" s="106">
        <f t="shared" ref="F44:G44" si="15">SUM(F42-F43)</f>
        <v>0</v>
      </c>
      <c r="G44" s="106">
        <f t="shared" si="15"/>
        <v>0</v>
      </c>
      <c r="H44" s="110">
        <f t="shared" si="0"/>
        <v>0</v>
      </c>
    </row>
    <row r="45" spans="1:8" ht="17.45" customHeight="1">
      <c r="A45" s="36"/>
      <c r="B45" s="32"/>
      <c r="C45" s="216" t="s">
        <v>65</v>
      </c>
      <c r="D45" s="118" t="s">
        <v>49</v>
      </c>
      <c r="E45" s="106">
        <v>490000</v>
      </c>
      <c r="F45" s="106">
        <v>0</v>
      </c>
      <c r="G45" s="106">
        <v>0</v>
      </c>
      <c r="H45" s="139">
        <f t="shared" si="0"/>
        <v>490000</v>
      </c>
    </row>
    <row r="46" spans="1:8" ht="17.45" customHeight="1">
      <c r="A46" s="36"/>
      <c r="B46" s="32"/>
      <c r="C46" s="216"/>
      <c r="D46" s="118" t="s">
        <v>50</v>
      </c>
      <c r="E46" s="106">
        <v>410000</v>
      </c>
      <c r="F46" s="106">
        <v>0</v>
      </c>
      <c r="G46" s="106">
        <v>0</v>
      </c>
      <c r="H46" s="110">
        <f t="shared" si="0"/>
        <v>410000</v>
      </c>
    </row>
    <row r="47" spans="1:8" ht="17.45" customHeight="1" thickBot="1">
      <c r="A47" s="127"/>
      <c r="B47" s="128"/>
      <c r="C47" s="227"/>
      <c r="D47" s="129" t="s">
        <v>51</v>
      </c>
      <c r="E47" s="130">
        <f>SUM(E45-E46)</f>
        <v>80000</v>
      </c>
      <c r="F47" s="130">
        <f t="shared" ref="F47:G47" si="16">SUM(F45-F46)</f>
        <v>0</v>
      </c>
      <c r="G47" s="130">
        <f t="shared" si="16"/>
        <v>0</v>
      </c>
      <c r="H47" s="131">
        <f t="shared" si="0"/>
        <v>80000</v>
      </c>
    </row>
    <row r="48" spans="1:8" ht="18" customHeight="1">
      <c r="A48" s="132"/>
      <c r="B48" s="133"/>
      <c r="C48" s="220" t="s">
        <v>94</v>
      </c>
      <c r="D48" s="134" t="s">
        <v>49</v>
      </c>
      <c r="E48" s="126">
        <v>4902950</v>
      </c>
      <c r="F48" s="126">
        <v>541870</v>
      </c>
      <c r="G48" s="126">
        <v>0</v>
      </c>
      <c r="H48" s="135">
        <f t="shared" si="0"/>
        <v>5444820</v>
      </c>
    </row>
    <row r="49" spans="1:8" ht="18" customHeight="1">
      <c r="A49" s="36"/>
      <c r="B49" s="32"/>
      <c r="C49" s="216"/>
      <c r="D49" s="118" t="s">
        <v>50</v>
      </c>
      <c r="E49" s="106">
        <v>4713150</v>
      </c>
      <c r="F49" s="106">
        <v>541870</v>
      </c>
      <c r="G49" s="106">
        <v>0</v>
      </c>
      <c r="H49" s="110">
        <f t="shared" si="0"/>
        <v>5255020</v>
      </c>
    </row>
    <row r="50" spans="1:8" ht="18" customHeight="1">
      <c r="A50" s="36"/>
      <c r="B50" s="32"/>
      <c r="C50" s="217"/>
      <c r="D50" s="118" t="s">
        <v>51</v>
      </c>
      <c r="E50" s="106">
        <f>SUM(E48-E49)</f>
        <v>189800</v>
      </c>
      <c r="F50" s="106">
        <f t="shared" ref="F50:G50" si="17">SUM(F48-F49)</f>
        <v>0</v>
      </c>
      <c r="G50" s="106">
        <f t="shared" si="17"/>
        <v>0</v>
      </c>
      <c r="H50" s="110">
        <f t="shared" si="0"/>
        <v>189800</v>
      </c>
    </row>
    <row r="51" spans="1:8" ht="18" customHeight="1">
      <c r="A51" s="36"/>
      <c r="B51" s="225" t="s">
        <v>66</v>
      </c>
      <c r="C51" s="186" t="s">
        <v>44</v>
      </c>
      <c r="D51" s="21" t="s">
        <v>25</v>
      </c>
      <c r="E51" s="61">
        <f>SUM(E33+E36+E39+E42+E45+E48)</f>
        <v>75724586</v>
      </c>
      <c r="F51" s="61">
        <f t="shared" ref="F51:H51" si="18">SUM(F33+F36+F39+F42+F45+F48)</f>
        <v>541870</v>
      </c>
      <c r="G51" s="100">
        <f t="shared" si="18"/>
        <v>0</v>
      </c>
      <c r="H51" s="109">
        <f t="shared" si="18"/>
        <v>76266456</v>
      </c>
    </row>
    <row r="52" spans="1:8" ht="18" customHeight="1">
      <c r="A52" s="36"/>
      <c r="B52" s="225"/>
      <c r="C52" s="187"/>
      <c r="D52" s="21" t="s">
        <v>26</v>
      </c>
      <c r="E52" s="61">
        <f t="shared" ref="E52:H53" si="19">SUM(E34+E37+E40+E43+E46+E49)</f>
        <v>74137436</v>
      </c>
      <c r="F52" s="61">
        <f t="shared" si="19"/>
        <v>541870</v>
      </c>
      <c r="G52" s="100">
        <f t="shared" si="19"/>
        <v>0</v>
      </c>
      <c r="H52" s="109">
        <f t="shared" si="19"/>
        <v>74679306</v>
      </c>
    </row>
    <row r="53" spans="1:8" ht="18" customHeight="1">
      <c r="A53" s="36"/>
      <c r="B53" s="226"/>
      <c r="C53" s="188"/>
      <c r="D53" s="21" t="s">
        <v>27</v>
      </c>
      <c r="E53" s="61">
        <f t="shared" si="19"/>
        <v>1587150</v>
      </c>
      <c r="F53" s="61">
        <f t="shared" si="19"/>
        <v>0</v>
      </c>
      <c r="G53" s="100">
        <f t="shared" si="19"/>
        <v>0</v>
      </c>
      <c r="H53" s="109">
        <f t="shared" si="19"/>
        <v>1587150</v>
      </c>
    </row>
    <row r="54" spans="1:8" ht="18" customHeight="1">
      <c r="A54" s="228" t="s">
        <v>0</v>
      </c>
      <c r="B54" s="190" t="s">
        <v>28</v>
      </c>
      <c r="C54" s="191"/>
      <c r="D54" s="119" t="s">
        <v>25</v>
      </c>
      <c r="E54" s="63">
        <f>SUM(E21+E30+E51)</f>
        <v>915759056</v>
      </c>
      <c r="F54" s="63">
        <f t="shared" ref="F54:H54" si="20">SUM(F21+F30+F51)</f>
        <v>12076110</v>
      </c>
      <c r="G54" s="107">
        <f t="shared" si="20"/>
        <v>3000000</v>
      </c>
      <c r="H54" s="108">
        <f t="shared" si="20"/>
        <v>930835166</v>
      </c>
    </row>
    <row r="55" spans="1:8" ht="18" customHeight="1">
      <c r="A55" s="228"/>
      <c r="B55" s="192"/>
      <c r="C55" s="193"/>
      <c r="D55" s="119" t="s">
        <v>26</v>
      </c>
      <c r="E55" s="98">
        <f t="shared" ref="E55:H56" si="21">SUM(E22+E31+E52)</f>
        <v>913307036</v>
      </c>
      <c r="F55" s="98">
        <f t="shared" si="21"/>
        <v>10531380</v>
      </c>
      <c r="G55" s="107">
        <f t="shared" si="21"/>
        <v>3000000</v>
      </c>
      <c r="H55" s="108">
        <f t="shared" si="21"/>
        <v>926838416</v>
      </c>
    </row>
    <row r="56" spans="1:8" ht="18" customHeight="1">
      <c r="A56" s="229"/>
      <c r="B56" s="194"/>
      <c r="C56" s="195"/>
      <c r="D56" s="119" t="s">
        <v>27</v>
      </c>
      <c r="E56" s="98">
        <f t="shared" si="21"/>
        <v>2452020</v>
      </c>
      <c r="F56" s="98">
        <f t="shared" si="21"/>
        <v>1544730</v>
      </c>
      <c r="G56" s="99">
        <f t="shared" si="21"/>
        <v>0</v>
      </c>
      <c r="H56" s="108">
        <f t="shared" si="21"/>
        <v>3996750</v>
      </c>
    </row>
    <row r="57" spans="1:8" ht="18" customHeight="1">
      <c r="A57" s="35"/>
      <c r="B57" s="30"/>
      <c r="C57" s="215" t="s">
        <v>67</v>
      </c>
      <c r="D57" s="118" t="s">
        <v>49</v>
      </c>
      <c r="E57" s="106">
        <v>847000</v>
      </c>
      <c r="F57" s="106">
        <v>0</v>
      </c>
      <c r="G57" s="106">
        <v>0</v>
      </c>
      <c r="H57" s="110">
        <f t="shared" si="0"/>
        <v>847000</v>
      </c>
    </row>
    <row r="58" spans="1:8" ht="18" customHeight="1">
      <c r="A58" s="36"/>
      <c r="B58" s="32"/>
      <c r="C58" s="216"/>
      <c r="D58" s="118" t="s">
        <v>50</v>
      </c>
      <c r="E58" s="106">
        <v>847000</v>
      </c>
      <c r="F58" s="106">
        <v>0</v>
      </c>
      <c r="G58" s="106">
        <v>0</v>
      </c>
      <c r="H58" s="110">
        <f t="shared" si="0"/>
        <v>847000</v>
      </c>
    </row>
    <row r="59" spans="1:8" ht="18" customHeight="1">
      <c r="A59" s="36"/>
      <c r="B59" s="32"/>
      <c r="C59" s="217"/>
      <c r="D59" s="118" t="s">
        <v>51</v>
      </c>
      <c r="E59" s="106">
        <f>SUM(E57-E58)</f>
        <v>0</v>
      </c>
      <c r="F59" s="106">
        <f t="shared" ref="F59:G59" si="22">SUM(F57-F58)</f>
        <v>0</v>
      </c>
      <c r="G59" s="106">
        <f t="shared" si="22"/>
        <v>0</v>
      </c>
      <c r="H59" s="110">
        <f t="shared" si="0"/>
        <v>0</v>
      </c>
    </row>
    <row r="60" spans="1:8" ht="18" customHeight="1">
      <c r="A60" s="36"/>
      <c r="B60" s="32"/>
      <c r="C60" s="215" t="s">
        <v>68</v>
      </c>
      <c r="D60" s="118" t="s">
        <v>49</v>
      </c>
      <c r="E60" s="106">
        <v>12505264</v>
      </c>
      <c r="F60" s="106">
        <v>0</v>
      </c>
      <c r="G60" s="106">
        <v>0</v>
      </c>
      <c r="H60" s="110">
        <f t="shared" si="0"/>
        <v>12505264</v>
      </c>
    </row>
    <row r="61" spans="1:8" ht="18" customHeight="1">
      <c r="A61" s="36"/>
      <c r="B61" s="32"/>
      <c r="C61" s="216"/>
      <c r="D61" s="118" t="s">
        <v>50</v>
      </c>
      <c r="E61" s="106">
        <v>12146264</v>
      </c>
      <c r="F61" s="106">
        <v>0</v>
      </c>
      <c r="G61" s="106">
        <v>0</v>
      </c>
      <c r="H61" s="110">
        <f t="shared" si="0"/>
        <v>12146264</v>
      </c>
    </row>
    <row r="62" spans="1:8" ht="18" customHeight="1">
      <c r="A62" s="36"/>
      <c r="B62" s="32"/>
      <c r="C62" s="217"/>
      <c r="D62" s="118" t="s">
        <v>51</v>
      </c>
      <c r="E62" s="106">
        <f>SUM(E60-E61)</f>
        <v>359000</v>
      </c>
      <c r="F62" s="106">
        <f t="shared" ref="F62:G62" si="23">SUM(F60-F61)</f>
        <v>0</v>
      </c>
      <c r="G62" s="106">
        <f t="shared" si="23"/>
        <v>0</v>
      </c>
      <c r="H62" s="110">
        <f t="shared" si="0"/>
        <v>359000</v>
      </c>
    </row>
    <row r="63" spans="1:8" ht="18" customHeight="1">
      <c r="A63" s="36"/>
      <c r="B63" s="32"/>
      <c r="C63" s="215" t="s">
        <v>69</v>
      </c>
      <c r="D63" s="118" t="s">
        <v>49</v>
      </c>
      <c r="E63" s="106">
        <v>3630000</v>
      </c>
      <c r="F63" s="106">
        <v>0</v>
      </c>
      <c r="G63" s="106">
        <v>0</v>
      </c>
      <c r="H63" s="110">
        <f t="shared" si="0"/>
        <v>3630000</v>
      </c>
    </row>
    <row r="64" spans="1:8" ht="18" customHeight="1">
      <c r="A64" s="36"/>
      <c r="B64" s="32"/>
      <c r="C64" s="216"/>
      <c r="D64" s="118" t="s">
        <v>50</v>
      </c>
      <c r="E64" s="106">
        <v>3989000</v>
      </c>
      <c r="F64" s="106">
        <v>0</v>
      </c>
      <c r="G64" s="106">
        <v>0</v>
      </c>
      <c r="H64" s="110">
        <f t="shared" si="0"/>
        <v>3989000</v>
      </c>
    </row>
    <row r="65" spans="1:8" ht="18" customHeight="1">
      <c r="A65" s="36"/>
      <c r="B65" s="32"/>
      <c r="C65" s="217"/>
      <c r="D65" s="118" t="s">
        <v>51</v>
      </c>
      <c r="E65" s="106">
        <f>SUM(E63-E64)</f>
        <v>-359000</v>
      </c>
      <c r="F65" s="106">
        <f t="shared" ref="F65:G65" si="24">SUM(F63-F64)</f>
        <v>0</v>
      </c>
      <c r="G65" s="106">
        <f t="shared" si="24"/>
        <v>0</v>
      </c>
      <c r="H65" s="110">
        <f t="shared" si="0"/>
        <v>-359000</v>
      </c>
    </row>
    <row r="66" spans="1:8" ht="18" customHeight="1">
      <c r="A66" s="36"/>
      <c r="B66" s="225" t="s">
        <v>67</v>
      </c>
      <c r="C66" s="186" t="s">
        <v>44</v>
      </c>
      <c r="D66" s="21" t="s">
        <v>25</v>
      </c>
      <c r="E66" s="61">
        <f>SUM(E57+E60+E63)</f>
        <v>16982264</v>
      </c>
      <c r="F66" s="61">
        <f t="shared" ref="F66:H66" si="25">SUM(F57+F60+F63)</f>
        <v>0</v>
      </c>
      <c r="G66" s="100">
        <f t="shared" si="25"/>
        <v>0</v>
      </c>
      <c r="H66" s="109">
        <f t="shared" si="25"/>
        <v>16982264</v>
      </c>
    </row>
    <row r="67" spans="1:8" ht="18" customHeight="1">
      <c r="A67" s="36"/>
      <c r="B67" s="225"/>
      <c r="C67" s="187"/>
      <c r="D67" s="21" t="s">
        <v>26</v>
      </c>
      <c r="E67" s="61">
        <f t="shared" ref="E67:H68" si="26">SUM(E58+E61+E64)</f>
        <v>16982264</v>
      </c>
      <c r="F67" s="61">
        <f t="shared" si="26"/>
        <v>0</v>
      </c>
      <c r="G67" s="100">
        <f t="shared" si="26"/>
        <v>0</v>
      </c>
      <c r="H67" s="109">
        <f t="shared" si="26"/>
        <v>16982264</v>
      </c>
    </row>
    <row r="68" spans="1:8" ht="18" customHeight="1">
      <c r="A68" s="36"/>
      <c r="B68" s="226"/>
      <c r="C68" s="188"/>
      <c r="D68" s="21" t="s">
        <v>27</v>
      </c>
      <c r="E68" s="61">
        <f t="shared" si="26"/>
        <v>0</v>
      </c>
      <c r="F68" s="61">
        <f t="shared" si="26"/>
        <v>0</v>
      </c>
      <c r="G68" s="100">
        <f t="shared" si="26"/>
        <v>0</v>
      </c>
      <c r="H68" s="109">
        <f t="shared" si="26"/>
        <v>0</v>
      </c>
    </row>
    <row r="69" spans="1:8" ht="18" customHeight="1">
      <c r="A69" s="228" t="s">
        <v>1</v>
      </c>
      <c r="B69" s="190" t="s">
        <v>28</v>
      </c>
      <c r="C69" s="191"/>
      <c r="D69" s="119" t="s">
        <v>25</v>
      </c>
      <c r="E69" s="63">
        <f>SUM(E66)</f>
        <v>16982264</v>
      </c>
      <c r="F69" s="63">
        <f t="shared" ref="F69:H69" si="27">SUM(F66)</f>
        <v>0</v>
      </c>
      <c r="G69" s="107">
        <f t="shared" si="27"/>
        <v>0</v>
      </c>
      <c r="H69" s="108">
        <f t="shared" si="27"/>
        <v>16982264</v>
      </c>
    </row>
    <row r="70" spans="1:8" ht="18" customHeight="1">
      <c r="A70" s="228"/>
      <c r="B70" s="192"/>
      <c r="C70" s="193"/>
      <c r="D70" s="119" t="s">
        <v>26</v>
      </c>
      <c r="E70" s="98">
        <f t="shared" ref="E70:H71" si="28">SUM(E67)</f>
        <v>16982264</v>
      </c>
      <c r="F70" s="98">
        <f t="shared" si="28"/>
        <v>0</v>
      </c>
      <c r="G70" s="107">
        <f t="shared" si="28"/>
        <v>0</v>
      </c>
      <c r="H70" s="108">
        <f t="shared" si="28"/>
        <v>16982264</v>
      </c>
    </row>
    <row r="71" spans="1:8" ht="18" customHeight="1">
      <c r="A71" s="229"/>
      <c r="B71" s="194"/>
      <c r="C71" s="195"/>
      <c r="D71" s="119" t="s">
        <v>27</v>
      </c>
      <c r="E71" s="98">
        <f t="shared" si="28"/>
        <v>0</v>
      </c>
      <c r="F71" s="98">
        <f t="shared" si="28"/>
        <v>0</v>
      </c>
      <c r="G71" s="99">
        <f t="shared" si="28"/>
        <v>0</v>
      </c>
      <c r="H71" s="108">
        <f t="shared" si="28"/>
        <v>0</v>
      </c>
    </row>
    <row r="72" spans="1:8" ht="17.45" customHeight="1">
      <c r="A72" s="35"/>
      <c r="B72" s="30"/>
      <c r="C72" s="215" t="s">
        <v>70</v>
      </c>
      <c r="D72" s="118" t="s">
        <v>49</v>
      </c>
      <c r="E72" s="106">
        <v>14678750</v>
      </c>
      <c r="F72" s="106">
        <v>1230000</v>
      </c>
      <c r="G72" s="106">
        <v>1500000</v>
      </c>
      <c r="H72" s="110">
        <f t="shared" ref="H72:H161" si="29">SUM(E72+F72+G72)</f>
        <v>17408750</v>
      </c>
    </row>
    <row r="73" spans="1:8" ht="17.45" customHeight="1">
      <c r="A73" s="36"/>
      <c r="B73" s="32"/>
      <c r="C73" s="216"/>
      <c r="D73" s="118" t="s">
        <v>50</v>
      </c>
      <c r="E73" s="106">
        <v>14678750</v>
      </c>
      <c r="F73" s="106">
        <v>1230000</v>
      </c>
      <c r="G73" s="106">
        <v>1500000</v>
      </c>
      <c r="H73" s="110">
        <f t="shared" si="29"/>
        <v>17408750</v>
      </c>
    </row>
    <row r="74" spans="1:8" ht="17.45" customHeight="1">
      <c r="A74" s="36"/>
      <c r="B74" s="32"/>
      <c r="C74" s="217"/>
      <c r="D74" s="118" t="s">
        <v>51</v>
      </c>
      <c r="E74" s="106">
        <f>SUM(E72-E73)</f>
        <v>0</v>
      </c>
      <c r="F74" s="106">
        <f t="shared" ref="F74:G74" si="30">SUM(F72-F73)</f>
        <v>0</v>
      </c>
      <c r="G74" s="106">
        <f t="shared" si="30"/>
        <v>0</v>
      </c>
      <c r="H74" s="110">
        <f t="shared" si="29"/>
        <v>0</v>
      </c>
    </row>
    <row r="75" spans="1:8" ht="17.45" customHeight="1">
      <c r="A75" s="36"/>
      <c r="B75" s="32"/>
      <c r="C75" s="215" t="s">
        <v>71</v>
      </c>
      <c r="D75" s="118" t="s">
        <v>49</v>
      </c>
      <c r="E75" s="106">
        <v>1503500</v>
      </c>
      <c r="F75" s="106">
        <v>0</v>
      </c>
      <c r="G75" s="106">
        <v>0</v>
      </c>
      <c r="H75" s="110">
        <f t="shared" si="29"/>
        <v>1503500</v>
      </c>
    </row>
    <row r="76" spans="1:8" ht="17.45" customHeight="1">
      <c r="A76" s="36"/>
      <c r="B76" s="32"/>
      <c r="C76" s="216"/>
      <c r="D76" s="118" t="s">
        <v>50</v>
      </c>
      <c r="E76" s="106">
        <v>1503500</v>
      </c>
      <c r="F76" s="106">
        <v>0</v>
      </c>
      <c r="G76" s="106">
        <v>0</v>
      </c>
      <c r="H76" s="110">
        <f t="shared" si="29"/>
        <v>1503500</v>
      </c>
    </row>
    <row r="77" spans="1:8" ht="17.45" customHeight="1">
      <c r="A77" s="36"/>
      <c r="B77" s="32"/>
      <c r="C77" s="217"/>
      <c r="D77" s="118" t="s">
        <v>51</v>
      </c>
      <c r="E77" s="106">
        <f>SUM(E75-E76)</f>
        <v>0</v>
      </c>
      <c r="F77" s="106">
        <f t="shared" ref="F77:G77" si="31">SUM(F75-F76)</f>
        <v>0</v>
      </c>
      <c r="G77" s="106">
        <f t="shared" si="31"/>
        <v>0</v>
      </c>
      <c r="H77" s="110">
        <f t="shared" si="29"/>
        <v>0</v>
      </c>
    </row>
    <row r="78" spans="1:8" ht="17.45" customHeight="1">
      <c r="A78" s="36"/>
      <c r="B78" s="32"/>
      <c r="C78" s="215" t="s">
        <v>72</v>
      </c>
      <c r="D78" s="118" t="s">
        <v>49</v>
      </c>
      <c r="E78" s="106">
        <v>19308720</v>
      </c>
      <c r="F78" s="106">
        <v>500000</v>
      </c>
      <c r="G78" s="106">
        <v>0</v>
      </c>
      <c r="H78" s="110">
        <f t="shared" si="29"/>
        <v>19808720</v>
      </c>
    </row>
    <row r="79" spans="1:8" ht="17.45" customHeight="1">
      <c r="A79" s="36"/>
      <c r="B79" s="32"/>
      <c r="C79" s="216"/>
      <c r="D79" s="118" t="s">
        <v>50</v>
      </c>
      <c r="E79" s="106">
        <v>19308720</v>
      </c>
      <c r="F79" s="106">
        <v>0</v>
      </c>
      <c r="G79" s="106">
        <v>0</v>
      </c>
      <c r="H79" s="110">
        <f t="shared" si="29"/>
        <v>19308720</v>
      </c>
    </row>
    <row r="80" spans="1:8" ht="17.45" customHeight="1">
      <c r="A80" s="36"/>
      <c r="B80" s="32"/>
      <c r="C80" s="217"/>
      <c r="D80" s="118" t="s">
        <v>51</v>
      </c>
      <c r="E80" s="106">
        <f>SUM(E78-E79)</f>
        <v>0</v>
      </c>
      <c r="F80" s="106">
        <f t="shared" ref="F80:G80" si="32">SUM(F78-F79)</f>
        <v>500000</v>
      </c>
      <c r="G80" s="106">
        <f t="shared" si="32"/>
        <v>0</v>
      </c>
      <c r="H80" s="110">
        <f t="shared" si="29"/>
        <v>500000</v>
      </c>
    </row>
    <row r="81" spans="1:8" ht="17.45" customHeight="1">
      <c r="A81" s="36"/>
      <c r="B81" s="225" t="s">
        <v>73</v>
      </c>
      <c r="C81" s="186" t="s">
        <v>44</v>
      </c>
      <c r="D81" s="21" t="s">
        <v>25</v>
      </c>
      <c r="E81" s="61">
        <f>SUM(E72+E75+E78)</f>
        <v>35490970</v>
      </c>
      <c r="F81" s="61">
        <f t="shared" ref="F81:H81" si="33">SUM(F72+F75+F78)</f>
        <v>1730000</v>
      </c>
      <c r="G81" s="100">
        <f t="shared" si="33"/>
        <v>1500000</v>
      </c>
      <c r="H81" s="109">
        <f t="shared" si="33"/>
        <v>38720970</v>
      </c>
    </row>
    <row r="82" spans="1:8" ht="17.45" customHeight="1">
      <c r="A82" s="36"/>
      <c r="B82" s="225"/>
      <c r="C82" s="187"/>
      <c r="D82" s="21" t="s">
        <v>26</v>
      </c>
      <c r="E82" s="61">
        <f t="shared" ref="E82:H83" si="34">SUM(E73+E76+E79)</f>
        <v>35490970</v>
      </c>
      <c r="F82" s="61">
        <f t="shared" si="34"/>
        <v>1230000</v>
      </c>
      <c r="G82" s="100">
        <f t="shared" si="34"/>
        <v>1500000</v>
      </c>
      <c r="H82" s="109">
        <f t="shared" si="34"/>
        <v>38220970</v>
      </c>
    </row>
    <row r="83" spans="1:8" ht="17.45" customHeight="1">
      <c r="A83" s="36"/>
      <c r="B83" s="226"/>
      <c r="C83" s="188"/>
      <c r="D83" s="21" t="s">
        <v>27</v>
      </c>
      <c r="E83" s="61">
        <f t="shared" si="34"/>
        <v>0</v>
      </c>
      <c r="F83" s="61">
        <f t="shared" si="34"/>
        <v>500000</v>
      </c>
      <c r="G83" s="100">
        <f t="shared" si="34"/>
        <v>0</v>
      </c>
      <c r="H83" s="109">
        <f t="shared" si="34"/>
        <v>500000</v>
      </c>
    </row>
    <row r="84" spans="1:8" ht="17.45" customHeight="1">
      <c r="A84" s="36"/>
      <c r="B84" s="30"/>
      <c r="C84" s="215" t="s">
        <v>74</v>
      </c>
      <c r="D84" s="118" t="s">
        <v>49</v>
      </c>
      <c r="E84" s="106">
        <v>0</v>
      </c>
      <c r="F84" s="106">
        <v>0</v>
      </c>
      <c r="G84" s="106">
        <v>1200000</v>
      </c>
      <c r="H84" s="110">
        <f t="shared" si="29"/>
        <v>1200000</v>
      </c>
    </row>
    <row r="85" spans="1:8" ht="17.45" customHeight="1">
      <c r="A85" s="36"/>
      <c r="B85" s="32"/>
      <c r="C85" s="216"/>
      <c r="D85" s="118" t="s">
        <v>50</v>
      </c>
      <c r="E85" s="106">
        <v>0</v>
      </c>
      <c r="F85" s="106">
        <v>0</v>
      </c>
      <c r="G85" s="106">
        <v>1200000</v>
      </c>
      <c r="H85" s="110">
        <f t="shared" si="29"/>
        <v>1200000</v>
      </c>
    </row>
    <row r="86" spans="1:8" ht="17.45" customHeight="1">
      <c r="A86" s="36"/>
      <c r="B86" s="32"/>
      <c r="C86" s="217"/>
      <c r="D86" s="118" t="s">
        <v>51</v>
      </c>
      <c r="E86" s="106">
        <f>SUM(E84-E85)</f>
        <v>0</v>
      </c>
      <c r="F86" s="106">
        <f t="shared" ref="F86:G86" si="35">SUM(F84-F85)</f>
        <v>0</v>
      </c>
      <c r="G86" s="106">
        <f t="shared" si="35"/>
        <v>0</v>
      </c>
      <c r="H86" s="110">
        <f t="shared" si="29"/>
        <v>0</v>
      </c>
    </row>
    <row r="87" spans="1:8" ht="17.45" customHeight="1">
      <c r="A87" s="36"/>
      <c r="B87" s="32"/>
      <c r="C87" s="215" t="s">
        <v>75</v>
      </c>
      <c r="D87" s="31" t="s">
        <v>49</v>
      </c>
      <c r="E87" s="105">
        <v>5300000</v>
      </c>
      <c r="F87" s="105">
        <v>0</v>
      </c>
      <c r="G87" s="105">
        <v>0</v>
      </c>
      <c r="H87" s="110">
        <f t="shared" si="29"/>
        <v>5300000</v>
      </c>
    </row>
    <row r="88" spans="1:8" ht="17.45" customHeight="1">
      <c r="A88" s="36"/>
      <c r="B88" s="32"/>
      <c r="C88" s="216"/>
      <c r="D88" s="118" t="s">
        <v>50</v>
      </c>
      <c r="E88" s="106">
        <v>5300000</v>
      </c>
      <c r="F88" s="106">
        <v>0</v>
      </c>
      <c r="G88" s="106">
        <v>0</v>
      </c>
      <c r="H88" s="110">
        <f t="shared" si="29"/>
        <v>5300000</v>
      </c>
    </row>
    <row r="89" spans="1:8" ht="17.45" customHeight="1">
      <c r="A89" s="36"/>
      <c r="B89" s="32"/>
      <c r="C89" s="217"/>
      <c r="D89" s="118" t="s">
        <v>51</v>
      </c>
      <c r="E89" s="106">
        <f>SUM(E87-E88)</f>
        <v>0</v>
      </c>
      <c r="F89" s="106">
        <f t="shared" ref="F89:G89" si="36">SUM(F87-F88)</f>
        <v>0</v>
      </c>
      <c r="G89" s="106">
        <f t="shared" si="36"/>
        <v>0</v>
      </c>
      <c r="H89" s="110">
        <f t="shared" si="29"/>
        <v>0</v>
      </c>
    </row>
    <row r="90" spans="1:8" ht="17.45" customHeight="1">
      <c r="A90" s="36"/>
      <c r="B90" s="32"/>
      <c r="C90" s="216" t="s">
        <v>76</v>
      </c>
      <c r="D90" s="118" t="s">
        <v>49</v>
      </c>
      <c r="E90" s="106">
        <v>1576290</v>
      </c>
      <c r="F90" s="106">
        <v>0</v>
      </c>
      <c r="G90" s="106">
        <v>0</v>
      </c>
      <c r="H90" s="139">
        <f t="shared" si="29"/>
        <v>1576290</v>
      </c>
    </row>
    <row r="91" spans="1:8" ht="17.45" customHeight="1">
      <c r="A91" s="36"/>
      <c r="B91" s="32"/>
      <c r="C91" s="216"/>
      <c r="D91" s="118" t="s">
        <v>50</v>
      </c>
      <c r="E91" s="106">
        <v>1576290</v>
      </c>
      <c r="F91" s="106">
        <v>0</v>
      </c>
      <c r="G91" s="106">
        <v>0</v>
      </c>
      <c r="H91" s="110">
        <f t="shared" si="29"/>
        <v>1576290</v>
      </c>
    </row>
    <row r="92" spans="1:8" ht="17.45" customHeight="1" thickBot="1">
      <c r="A92" s="127"/>
      <c r="B92" s="128"/>
      <c r="C92" s="227"/>
      <c r="D92" s="129" t="s">
        <v>51</v>
      </c>
      <c r="E92" s="130">
        <f>SUM(E90-E91)</f>
        <v>0</v>
      </c>
      <c r="F92" s="130">
        <f t="shared" ref="F92:G92" si="37">SUM(F90-F91)</f>
        <v>0</v>
      </c>
      <c r="G92" s="130">
        <f t="shared" si="37"/>
        <v>0</v>
      </c>
      <c r="H92" s="131">
        <f t="shared" si="29"/>
        <v>0</v>
      </c>
    </row>
    <row r="93" spans="1:8" ht="17.45" customHeight="1">
      <c r="A93" s="132"/>
      <c r="B93" s="133"/>
      <c r="C93" s="220" t="s">
        <v>77</v>
      </c>
      <c r="D93" s="134" t="s">
        <v>49</v>
      </c>
      <c r="E93" s="126">
        <v>9575020</v>
      </c>
      <c r="F93" s="126">
        <v>0</v>
      </c>
      <c r="G93" s="126">
        <v>0</v>
      </c>
      <c r="H93" s="135">
        <f t="shared" si="29"/>
        <v>9575020</v>
      </c>
    </row>
    <row r="94" spans="1:8" ht="17.45" customHeight="1">
      <c r="A94" s="36"/>
      <c r="B94" s="32"/>
      <c r="C94" s="216"/>
      <c r="D94" s="118" t="s">
        <v>50</v>
      </c>
      <c r="E94" s="106">
        <v>9367100</v>
      </c>
      <c r="F94" s="106">
        <v>0</v>
      </c>
      <c r="G94" s="106">
        <v>0</v>
      </c>
      <c r="H94" s="110">
        <f t="shared" si="29"/>
        <v>9367100</v>
      </c>
    </row>
    <row r="95" spans="1:8" ht="17.45" customHeight="1">
      <c r="A95" s="36"/>
      <c r="B95" s="32"/>
      <c r="C95" s="217"/>
      <c r="D95" s="118" t="s">
        <v>51</v>
      </c>
      <c r="E95" s="106">
        <f>SUM(E93-E94)</f>
        <v>207920</v>
      </c>
      <c r="F95" s="106">
        <f t="shared" ref="F95:G95" si="38">SUM(F93-F94)</f>
        <v>0</v>
      </c>
      <c r="G95" s="106">
        <f t="shared" si="38"/>
        <v>0</v>
      </c>
      <c r="H95" s="110">
        <f t="shared" si="29"/>
        <v>207920</v>
      </c>
    </row>
    <row r="96" spans="1:8" ht="17.45" customHeight="1">
      <c r="A96" s="36"/>
      <c r="B96" s="225" t="s">
        <v>78</v>
      </c>
      <c r="C96" s="186" t="s">
        <v>44</v>
      </c>
      <c r="D96" s="21" t="s">
        <v>25</v>
      </c>
      <c r="E96" s="61">
        <f>SUM(E84+E87+E90+E93)</f>
        <v>16451310</v>
      </c>
      <c r="F96" s="61">
        <f t="shared" ref="F96:H96" si="39">SUM(F84+F87+F90+F93)</f>
        <v>0</v>
      </c>
      <c r="G96" s="100">
        <f t="shared" si="39"/>
        <v>1200000</v>
      </c>
      <c r="H96" s="109">
        <f t="shared" si="39"/>
        <v>17651310</v>
      </c>
    </row>
    <row r="97" spans="1:8" ht="17.45" customHeight="1">
      <c r="A97" s="36"/>
      <c r="B97" s="225"/>
      <c r="C97" s="187"/>
      <c r="D97" s="21" t="s">
        <v>26</v>
      </c>
      <c r="E97" s="61">
        <f t="shared" ref="E97:H98" si="40">SUM(E85+E88+E91+E94)</f>
        <v>16243390</v>
      </c>
      <c r="F97" s="61">
        <f t="shared" si="40"/>
        <v>0</v>
      </c>
      <c r="G97" s="100">
        <f t="shared" si="40"/>
        <v>1200000</v>
      </c>
      <c r="H97" s="109">
        <f t="shared" si="40"/>
        <v>17443390</v>
      </c>
    </row>
    <row r="98" spans="1:8" ht="17.45" customHeight="1">
      <c r="A98" s="36"/>
      <c r="B98" s="226"/>
      <c r="C98" s="188"/>
      <c r="D98" s="21" t="s">
        <v>27</v>
      </c>
      <c r="E98" s="61">
        <f t="shared" si="40"/>
        <v>207920</v>
      </c>
      <c r="F98" s="61">
        <f t="shared" si="40"/>
        <v>0</v>
      </c>
      <c r="G98" s="100">
        <f t="shared" si="40"/>
        <v>0</v>
      </c>
      <c r="H98" s="109">
        <f t="shared" si="40"/>
        <v>207920</v>
      </c>
    </row>
    <row r="99" spans="1:8" ht="17.45" customHeight="1">
      <c r="A99" s="36"/>
      <c r="B99" s="30"/>
      <c r="C99" s="215" t="s">
        <v>79</v>
      </c>
      <c r="D99" s="118" t="s">
        <v>49</v>
      </c>
      <c r="E99" s="106">
        <v>9000000</v>
      </c>
      <c r="F99" s="106">
        <v>0</v>
      </c>
      <c r="G99" s="106">
        <v>0</v>
      </c>
      <c r="H99" s="110">
        <f t="shared" si="29"/>
        <v>9000000</v>
      </c>
    </row>
    <row r="100" spans="1:8" ht="17.45" customHeight="1">
      <c r="A100" s="36"/>
      <c r="B100" s="32"/>
      <c r="C100" s="216"/>
      <c r="D100" s="118" t="s">
        <v>50</v>
      </c>
      <c r="E100" s="106">
        <v>9000000</v>
      </c>
      <c r="F100" s="106">
        <v>0</v>
      </c>
      <c r="G100" s="106">
        <v>0</v>
      </c>
      <c r="H100" s="110">
        <f t="shared" si="29"/>
        <v>9000000</v>
      </c>
    </row>
    <row r="101" spans="1:8" ht="17.45" customHeight="1">
      <c r="A101" s="36"/>
      <c r="B101" s="32"/>
      <c r="C101" s="217"/>
      <c r="D101" s="118" t="s">
        <v>51</v>
      </c>
      <c r="E101" s="106">
        <f>SUM(E99-E100)</f>
        <v>0</v>
      </c>
      <c r="F101" s="106">
        <f t="shared" ref="F101:G101" si="41">SUM(F99-F100)</f>
        <v>0</v>
      </c>
      <c r="G101" s="106">
        <f t="shared" si="41"/>
        <v>0</v>
      </c>
      <c r="H101" s="110">
        <f t="shared" si="29"/>
        <v>0</v>
      </c>
    </row>
    <row r="102" spans="1:8" ht="17.45" customHeight="1">
      <c r="A102" s="36"/>
      <c r="B102" s="225" t="s">
        <v>79</v>
      </c>
      <c r="C102" s="186" t="s">
        <v>44</v>
      </c>
      <c r="D102" s="21" t="s">
        <v>25</v>
      </c>
      <c r="E102" s="61">
        <f>SUM(E99)</f>
        <v>9000000</v>
      </c>
      <c r="F102" s="61">
        <f t="shared" ref="F102:H102" si="42">SUM(F99)</f>
        <v>0</v>
      </c>
      <c r="G102" s="100">
        <f t="shared" si="42"/>
        <v>0</v>
      </c>
      <c r="H102" s="109">
        <f t="shared" si="42"/>
        <v>9000000</v>
      </c>
    </row>
    <row r="103" spans="1:8" ht="17.45" customHeight="1">
      <c r="A103" s="36"/>
      <c r="B103" s="225"/>
      <c r="C103" s="187"/>
      <c r="D103" s="21" t="s">
        <v>26</v>
      </c>
      <c r="E103" s="61">
        <f t="shared" ref="E103:H104" si="43">SUM(E100)</f>
        <v>9000000</v>
      </c>
      <c r="F103" s="61">
        <f t="shared" si="43"/>
        <v>0</v>
      </c>
      <c r="G103" s="100">
        <f t="shared" si="43"/>
        <v>0</v>
      </c>
      <c r="H103" s="109">
        <f t="shared" si="43"/>
        <v>9000000</v>
      </c>
    </row>
    <row r="104" spans="1:8" ht="17.45" customHeight="1">
      <c r="A104" s="36"/>
      <c r="B104" s="226"/>
      <c r="C104" s="188"/>
      <c r="D104" s="21" t="s">
        <v>27</v>
      </c>
      <c r="E104" s="61">
        <f t="shared" si="43"/>
        <v>0</v>
      </c>
      <c r="F104" s="61">
        <f t="shared" si="43"/>
        <v>0</v>
      </c>
      <c r="G104" s="100">
        <f t="shared" si="43"/>
        <v>0</v>
      </c>
      <c r="H104" s="109">
        <f t="shared" si="43"/>
        <v>0</v>
      </c>
    </row>
    <row r="105" spans="1:8" ht="17.45" customHeight="1">
      <c r="A105" s="36"/>
      <c r="B105" s="30"/>
      <c r="C105" s="215" t="s">
        <v>80</v>
      </c>
      <c r="D105" s="118" t="s">
        <v>49</v>
      </c>
      <c r="E105" s="106">
        <v>3000000</v>
      </c>
      <c r="F105" s="106">
        <v>0</v>
      </c>
      <c r="G105" s="106">
        <v>0</v>
      </c>
      <c r="H105" s="110">
        <f t="shared" si="29"/>
        <v>3000000</v>
      </c>
    </row>
    <row r="106" spans="1:8" ht="17.45" customHeight="1">
      <c r="A106" s="36"/>
      <c r="B106" s="32"/>
      <c r="C106" s="216"/>
      <c r="D106" s="118" t="s">
        <v>50</v>
      </c>
      <c r="E106" s="106">
        <v>3000000</v>
      </c>
      <c r="F106" s="106">
        <v>0</v>
      </c>
      <c r="G106" s="106">
        <v>0</v>
      </c>
      <c r="H106" s="110">
        <f t="shared" si="29"/>
        <v>3000000</v>
      </c>
    </row>
    <row r="107" spans="1:8" ht="17.45" customHeight="1">
      <c r="A107" s="36"/>
      <c r="B107" s="32"/>
      <c r="C107" s="217"/>
      <c r="D107" s="118" t="s">
        <v>51</v>
      </c>
      <c r="E107" s="106">
        <f>SUM(E105-E106)</f>
        <v>0</v>
      </c>
      <c r="F107" s="106">
        <f t="shared" ref="F107:G107" si="44">SUM(F105-F106)</f>
        <v>0</v>
      </c>
      <c r="G107" s="106">
        <f t="shared" si="44"/>
        <v>0</v>
      </c>
      <c r="H107" s="110">
        <f t="shared" si="29"/>
        <v>0</v>
      </c>
    </row>
    <row r="108" spans="1:8" ht="17.45" customHeight="1">
      <c r="A108" s="36"/>
      <c r="B108" s="225" t="s">
        <v>80</v>
      </c>
      <c r="C108" s="186" t="s">
        <v>44</v>
      </c>
      <c r="D108" s="21" t="s">
        <v>25</v>
      </c>
      <c r="E108" s="61">
        <f>SUM(E105)</f>
        <v>3000000</v>
      </c>
      <c r="F108" s="61">
        <f t="shared" ref="F108:H108" si="45">SUM(F105)</f>
        <v>0</v>
      </c>
      <c r="G108" s="100">
        <f t="shared" si="45"/>
        <v>0</v>
      </c>
      <c r="H108" s="109">
        <f t="shared" si="45"/>
        <v>3000000</v>
      </c>
    </row>
    <row r="109" spans="1:8" ht="17.45" customHeight="1">
      <c r="A109" s="36"/>
      <c r="B109" s="225"/>
      <c r="C109" s="187"/>
      <c r="D109" s="21" t="s">
        <v>26</v>
      </c>
      <c r="E109" s="61">
        <f t="shared" ref="E109:H110" si="46">SUM(E106)</f>
        <v>3000000</v>
      </c>
      <c r="F109" s="61">
        <f t="shared" si="46"/>
        <v>0</v>
      </c>
      <c r="G109" s="100">
        <f t="shared" si="46"/>
        <v>0</v>
      </c>
      <c r="H109" s="109">
        <f t="shared" si="46"/>
        <v>3000000</v>
      </c>
    </row>
    <row r="110" spans="1:8" ht="17.45" customHeight="1">
      <c r="A110" s="36"/>
      <c r="B110" s="226"/>
      <c r="C110" s="188"/>
      <c r="D110" s="21" t="s">
        <v>27</v>
      </c>
      <c r="E110" s="61">
        <f t="shared" si="46"/>
        <v>0</v>
      </c>
      <c r="F110" s="61">
        <f t="shared" si="46"/>
        <v>0</v>
      </c>
      <c r="G110" s="100">
        <f t="shared" si="46"/>
        <v>0</v>
      </c>
      <c r="H110" s="109">
        <f t="shared" si="46"/>
        <v>0</v>
      </c>
    </row>
    <row r="111" spans="1:8" customFormat="1" ht="17.45" customHeight="1">
      <c r="A111" s="58"/>
      <c r="B111" s="59"/>
      <c r="C111" s="209" t="s">
        <v>129</v>
      </c>
      <c r="D111" s="60" t="s">
        <v>25</v>
      </c>
      <c r="E111" s="68">
        <v>7915530</v>
      </c>
      <c r="F111" s="68">
        <v>0</v>
      </c>
      <c r="G111" s="68">
        <v>0</v>
      </c>
      <c r="H111" s="69">
        <f>SUM(E111+F111+G111)</f>
        <v>7915530</v>
      </c>
    </row>
    <row r="112" spans="1:8" customFormat="1" ht="17.45" customHeight="1">
      <c r="A112" s="58"/>
      <c r="B112" s="59"/>
      <c r="C112" s="210"/>
      <c r="D112" s="60" t="s">
        <v>26</v>
      </c>
      <c r="E112" s="68">
        <v>7915530</v>
      </c>
      <c r="F112" s="68">
        <v>0</v>
      </c>
      <c r="G112" s="68">
        <v>0</v>
      </c>
      <c r="H112" s="69">
        <f>SUM(E112+F112+G112)</f>
        <v>7915530</v>
      </c>
    </row>
    <row r="113" spans="1:8" customFormat="1" ht="17.45" customHeight="1">
      <c r="A113" s="58"/>
      <c r="B113" s="59"/>
      <c r="C113" s="211"/>
      <c r="D113" s="60" t="s">
        <v>27</v>
      </c>
      <c r="E113" s="67">
        <f>SUM(E111-E112)</f>
        <v>0</v>
      </c>
      <c r="F113" s="67">
        <f t="shared" ref="F113:G113" si="47">SUM(F111-F112)</f>
        <v>0</v>
      </c>
      <c r="G113" s="67">
        <f t="shared" si="47"/>
        <v>0</v>
      </c>
      <c r="H113" s="69">
        <f>SUM(E113+F113+G113)</f>
        <v>0</v>
      </c>
    </row>
    <row r="114" spans="1:8" customFormat="1" ht="17.45" customHeight="1">
      <c r="A114" s="58"/>
      <c r="B114" s="210" t="s">
        <v>130</v>
      </c>
      <c r="C114" s="186" t="s">
        <v>44</v>
      </c>
      <c r="D114" s="21" t="s">
        <v>25</v>
      </c>
      <c r="E114" s="61">
        <f>SUM(E111)</f>
        <v>7915530</v>
      </c>
      <c r="F114" s="61">
        <f t="shared" ref="F114:H114" si="48">SUM(F111)</f>
        <v>0</v>
      </c>
      <c r="G114" s="61">
        <f t="shared" si="48"/>
        <v>0</v>
      </c>
      <c r="H114" s="62">
        <f t="shared" si="48"/>
        <v>7915530</v>
      </c>
    </row>
    <row r="115" spans="1:8" customFormat="1" ht="17.45" customHeight="1">
      <c r="A115" s="58"/>
      <c r="B115" s="210"/>
      <c r="C115" s="187"/>
      <c r="D115" s="21" t="s">
        <v>26</v>
      </c>
      <c r="E115" s="61">
        <f t="shared" ref="E115:H116" si="49">SUM(E112)</f>
        <v>7915530</v>
      </c>
      <c r="F115" s="61">
        <f t="shared" si="49"/>
        <v>0</v>
      </c>
      <c r="G115" s="61">
        <f t="shared" si="49"/>
        <v>0</v>
      </c>
      <c r="H115" s="62">
        <f t="shared" si="49"/>
        <v>7915530</v>
      </c>
    </row>
    <row r="116" spans="1:8" customFormat="1" ht="17.45" customHeight="1">
      <c r="A116" s="58"/>
      <c r="B116" s="211"/>
      <c r="C116" s="188"/>
      <c r="D116" s="21" t="s">
        <v>27</v>
      </c>
      <c r="E116" s="61">
        <f t="shared" si="49"/>
        <v>0</v>
      </c>
      <c r="F116" s="61">
        <f t="shared" si="49"/>
        <v>0</v>
      </c>
      <c r="G116" s="61">
        <f t="shared" si="49"/>
        <v>0</v>
      </c>
      <c r="H116" s="62">
        <f t="shared" si="49"/>
        <v>0</v>
      </c>
    </row>
    <row r="117" spans="1:8" customFormat="1" ht="17.45" customHeight="1">
      <c r="A117" s="58"/>
      <c r="B117" s="59"/>
      <c r="C117" s="209" t="s">
        <v>131</v>
      </c>
      <c r="D117" s="60" t="s">
        <v>25</v>
      </c>
      <c r="E117" s="68">
        <v>12420000</v>
      </c>
      <c r="F117" s="68">
        <v>200000</v>
      </c>
      <c r="G117" s="68">
        <v>0</v>
      </c>
      <c r="H117" s="69">
        <f>SUM(E117+F117+G117)</f>
        <v>12620000</v>
      </c>
    </row>
    <row r="118" spans="1:8" customFormat="1" ht="17.45" customHeight="1">
      <c r="A118" s="58"/>
      <c r="B118" s="59"/>
      <c r="C118" s="210"/>
      <c r="D118" s="60" t="s">
        <v>26</v>
      </c>
      <c r="E118" s="68">
        <v>12420000</v>
      </c>
      <c r="F118" s="68">
        <v>90000</v>
      </c>
      <c r="G118" s="68">
        <v>0</v>
      </c>
      <c r="H118" s="69">
        <f>SUM(E118+F118+G118)</f>
        <v>12510000</v>
      </c>
    </row>
    <row r="119" spans="1:8" customFormat="1" ht="17.45" customHeight="1">
      <c r="A119" s="58"/>
      <c r="B119" s="59"/>
      <c r="C119" s="211"/>
      <c r="D119" s="60" t="s">
        <v>27</v>
      </c>
      <c r="E119" s="67">
        <f>SUM(E117-E118)</f>
        <v>0</v>
      </c>
      <c r="F119" s="67">
        <f t="shared" ref="F119:G119" si="50">SUM(F117-F118)</f>
        <v>110000</v>
      </c>
      <c r="G119" s="67">
        <f t="shared" si="50"/>
        <v>0</v>
      </c>
      <c r="H119" s="69">
        <f>SUM(E119+F119+G119)</f>
        <v>110000</v>
      </c>
    </row>
    <row r="120" spans="1:8" customFormat="1" ht="17.45" customHeight="1">
      <c r="A120" s="58"/>
      <c r="B120" s="210" t="s">
        <v>131</v>
      </c>
      <c r="C120" s="186" t="s">
        <v>44</v>
      </c>
      <c r="D120" s="21" t="s">
        <v>25</v>
      </c>
      <c r="E120" s="61">
        <f>SUM(E117)</f>
        <v>12420000</v>
      </c>
      <c r="F120" s="61">
        <f t="shared" ref="F120:H120" si="51">SUM(F117)</f>
        <v>200000</v>
      </c>
      <c r="G120" s="61">
        <f t="shared" si="51"/>
        <v>0</v>
      </c>
      <c r="H120" s="62">
        <f t="shared" si="51"/>
        <v>12620000</v>
      </c>
    </row>
    <row r="121" spans="1:8" customFormat="1" ht="17.45" customHeight="1">
      <c r="A121" s="58"/>
      <c r="B121" s="210"/>
      <c r="C121" s="187"/>
      <c r="D121" s="21" t="s">
        <v>26</v>
      </c>
      <c r="E121" s="61">
        <f t="shared" ref="E121:H122" si="52">SUM(E118)</f>
        <v>12420000</v>
      </c>
      <c r="F121" s="61">
        <f t="shared" si="52"/>
        <v>90000</v>
      </c>
      <c r="G121" s="61">
        <f t="shared" si="52"/>
        <v>0</v>
      </c>
      <c r="H121" s="62">
        <f t="shared" si="52"/>
        <v>12510000</v>
      </c>
    </row>
    <row r="122" spans="1:8" customFormat="1" ht="17.45" customHeight="1">
      <c r="A122" s="58"/>
      <c r="B122" s="211"/>
      <c r="C122" s="188"/>
      <c r="D122" s="21" t="s">
        <v>27</v>
      </c>
      <c r="E122" s="61">
        <f t="shared" si="52"/>
        <v>0</v>
      </c>
      <c r="F122" s="61">
        <f t="shared" si="52"/>
        <v>110000</v>
      </c>
      <c r="G122" s="61">
        <f t="shared" si="52"/>
        <v>0</v>
      </c>
      <c r="H122" s="62">
        <f t="shared" si="52"/>
        <v>110000</v>
      </c>
    </row>
    <row r="123" spans="1:8" customFormat="1" ht="17.45" customHeight="1">
      <c r="A123" s="58"/>
      <c r="B123" s="59"/>
      <c r="C123" s="209" t="s">
        <v>132</v>
      </c>
      <c r="D123" s="60" t="s">
        <v>25</v>
      </c>
      <c r="E123" s="68">
        <v>10255890</v>
      </c>
      <c r="F123" s="68">
        <v>0</v>
      </c>
      <c r="G123" s="68">
        <v>0</v>
      </c>
      <c r="H123" s="69">
        <f>SUM(E123+F123+G123)</f>
        <v>10255890</v>
      </c>
    </row>
    <row r="124" spans="1:8" customFormat="1" ht="17.45" customHeight="1">
      <c r="A124" s="58"/>
      <c r="B124" s="59"/>
      <c r="C124" s="210"/>
      <c r="D124" s="60" t="s">
        <v>26</v>
      </c>
      <c r="E124" s="68">
        <v>10255890</v>
      </c>
      <c r="F124" s="68">
        <v>0</v>
      </c>
      <c r="G124" s="68">
        <v>0</v>
      </c>
      <c r="H124" s="69">
        <f>SUM(E124+F124+G124)</f>
        <v>10255890</v>
      </c>
    </row>
    <row r="125" spans="1:8" customFormat="1" ht="17.45" customHeight="1">
      <c r="A125" s="58"/>
      <c r="B125" s="59"/>
      <c r="C125" s="211"/>
      <c r="D125" s="60" t="s">
        <v>27</v>
      </c>
      <c r="E125" s="67">
        <f>SUM(E123-E124)</f>
        <v>0</v>
      </c>
      <c r="F125" s="67">
        <f t="shared" ref="F125:G125" si="53">SUM(F123-F124)</f>
        <v>0</v>
      </c>
      <c r="G125" s="67">
        <f t="shared" si="53"/>
        <v>0</v>
      </c>
      <c r="H125" s="69">
        <f>SUM(E125+F125+G125)</f>
        <v>0</v>
      </c>
    </row>
    <row r="126" spans="1:8" customFormat="1" ht="17.45" customHeight="1">
      <c r="A126" s="58"/>
      <c r="B126" s="210" t="s">
        <v>132</v>
      </c>
      <c r="C126" s="186" t="s">
        <v>44</v>
      </c>
      <c r="D126" s="21" t="s">
        <v>25</v>
      </c>
      <c r="E126" s="61">
        <f>SUM(E123)</f>
        <v>10255890</v>
      </c>
      <c r="F126" s="61">
        <f t="shared" ref="F126:H126" si="54">SUM(F123)</f>
        <v>0</v>
      </c>
      <c r="G126" s="61">
        <f t="shared" si="54"/>
        <v>0</v>
      </c>
      <c r="H126" s="62">
        <f t="shared" si="54"/>
        <v>10255890</v>
      </c>
    </row>
    <row r="127" spans="1:8" customFormat="1" ht="17.45" customHeight="1">
      <c r="A127" s="58"/>
      <c r="B127" s="210"/>
      <c r="C127" s="187"/>
      <c r="D127" s="21" t="s">
        <v>26</v>
      </c>
      <c r="E127" s="61">
        <f t="shared" ref="E127:H128" si="55">SUM(E124)</f>
        <v>10255890</v>
      </c>
      <c r="F127" s="61">
        <f t="shared" si="55"/>
        <v>0</v>
      </c>
      <c r="G127" s="61">
        <f t="shared" si="55"/>
        <v>0</v>
      </c>
      <c r="H127" s="62">
        <f t="shared" si="55"/>
        <v>10255890</v>
      </c>
    </row>
    <row r="128" spans="1:8" customFormat="1" ht="17.45" customHeight="1">
      <c r="A128" s="58"/>
      <c r="B128" s="211"/>
      <c r="C128" s="188"/>
      <c r="D128" s="21" t="s">
        <v>27</v>
      </c>
      <c r="E128" s="61">
        <f t="shared" si="55"/>
        <v>0</v>
      </c>
      <c r="F128" s="61">
        <f t="shared" si="55"/>
        <v>0</v>
      </c>
      <c r="G128" s="61">
        <f t="shared" si="55"/>
        <v>0</v>
      </c>
      <c r="H128" s="62">
        <f t="shared" si="55"/>
        <v>0</v>
      </c>
    </row>
    <row r="129" spans="1:8" customFormat="1" ht="17.45" customHeight="1">
      <c r="A129" s="58"/>
      <c r="B129" s="66"/>
      <c r="C129" s="209" t="s">
        <v>133</v>
      </c>
      <c r="D129" s="60" t="s">
        <v>25</v>
      </c>
      <c r="E129" s="68">
        <v>1985361750</v>
      </c>
      <c r="F129" s="68">
        <v>962809700</v>
      </c>
      <c r="G129" s="68">
        <v>0</v>
      </c>
      <c r="H129" s="69">
        <f t="shared" ref="H129:H134" si="56">SUM(E129+F129+G129)</f>
        <v>2948171450</v>
      </c>
    </row>
    <row r="130" spans="1:8" customFormat="1" ht="17.45" customHeight="1">
      <c r="A130" s="58"/>
      <c r="B130" s="59"/>
      <c r="C130" s="210"/>
      <c r="D130" s="60" t="s">
        <v>26</v>
      </c>
      <c r="E130" s="68">
        <v>1686887375</v>
      </c>
      <c r="F130" s="68">
        <v>734961102</v>
      </c>
      <c r="G130" s="68">
        <v>0</v>
      </c>
      <c r="H130" s="69">
        <f t="shared" si="56"/>
        <v>2421848477</v>
      </c>
    </row>
    <row r="131" spans="1:8" customFormat="1" ht="17.45" customHeight="1">
      <c r="A131" s="58"/>
      <c r="B131" s="59"/>
      <c r="C131" s="211"/>
      <c r="D131" s="60" t="s">
        <v>27</v>
      </c>
      <c r="E131" s="67">
        <f>SUM(E129-E130)</f>
        <v>298474375</v>
      </c>
      <c r="F131" s="67">
        <f t="shared" ref="F131:G131" si="57">SUM(F129-F130)</f>
        <v>227848598</v>
      </c>
      <c r="G131" s="67">
        <f t="shared" si="57"/>
        <v>0</v>
      </c>
      <c r="H131" s="69">
        <f t="shared" si="56"/>
        <v>526322973</v>
      </c>
    </row>
    <row r="132" spans="1:8" customFormat="1" ht="17.45" customHeight="1">
      <c r="A132" s="58"/>
      <c r="B132" s="59"/>
      <c r="C132" s="209" t="s">
        <v>134</v>
      </c>
      <c r="D132" s="60" t="s">
        <v>25</v>
      </c>
      <c r="E132" s="68">
        <v>221898250</v>
      </c>
      <c r="F132" s="68">
        <v>4249430</v>
      </c>
      <c r="G132" s="68">
        <v>0</v>
      </c>
      <c r="H132" s="69">
        <f t="shared" si="56"/>
        <v>226147680</v>
      </c>
    </row>
    <row r="133" spans="1:8" customFormat="1" ht="17.45" customHeight="1">
      <c r="A133" s="58"/>
      <c r="B133" s="59"/>
      <c r="C133" s="210"/>
      <c r="D133" s="60" t="s">
        <v>26</v>
      </c>
      <c r="E133" s="68">
        <v>219777253</v>
      </c>
      <c r="F133" s="68">
        <v>569438</v>
      </c>
      <c r="G133" s="68">
        <v>0</v>
      </c>
      <c r="H133" s="69">
        <f t="shared" si="56"/>
        <v>220346691</v>
      </c>
    </row>
    <row r="134" spans="1:8" customFormat="1" ht="17.45" customHeight="1">
      <c r="A134" s="58"/>
      <c r="B134" s="59"/>
      <c r="C134" s="210"/>
      <c r="D134" s="142" t="s">
        <v>27</v>
      </c>
      <c r="E134" s="143">
        <f>SUM(E132-E133)</f>
        <v>2120997</v>
      </c>
      <c r="F134" s="143">
        <f t="shared" ref="F134:G134" si="58">SUM(F132-F133)</f>
        <v>3679992</v>
      </c>
      <c r="G134" s="143">
        <f t="shared" si="58"/>
        <v>0</v>
      </c>
      <c r="H134" s="144">
        <f t="shared" si="56"/>
        <v>5800989</v>
      </c>
    </row>
    <row r="135" spans="1:8" customFormat="1" ht="17.45" customHeight="1">
      <c r="A135" s="58"/>
      <c r="B135" s="209" t="s">
        <v>125</v>
      </c>
      <c r="C135" s="186" t="s">
        <v>44</v>
      </c>
      <c r="D135" s="21" t="s">
        <v>25</v>
      </c>
      <c r="E135" s="61">
        <f>SUM(E129+E132)</f>
        <v>2207260000</v>
      </c>
      <c r="F135" s="61">
        <f t="shared" ref="F135:H135" si="59">SUM(F129+F132)</f>
        <v>967059130</v>
      </c>
      <c r="G135" s="61">
        <f t="shared" si="59"/>
        <v>0</v>
      </c>
      <c r="H135" s="62">
        <f t="shared" si="59"/>
        <v>3174319130</v>
      </c>
    </row>
    <row r="136" spans="1:8" customFormat="1" ht="17.45" customHeight="1">
      <c r="A136" s="58"/>
      <c r="B136" s="210"/>
      <c r="C136" s="187"/>
      <c r="D136" s="21" t="s">
        <v>26</v>
      </c>
      <c r="E136" s="61">
        <f t="shared" ref="E136:H137" si="60">SUM(E130+E133)</f>
        <v>1906664628</v>
      </c>
      <c r="F136" s="61">
        <f t="shared" si="60"/>
        <v>735530540</v>
      </c>
      <c r="G136" s="61">
        <f t="shared" si="60"/>
        <v>0</v>
      </c>
      <c r="H136" s="62">
        <f t="shared" si="60"/>
        <v>2642195168</v>
      </c>
    </row>
    <row r="137" spans="1:8" customFormat="1" ht="17.45" customHeight="1" thickBot="1">
      <c r="A137" s="136"/>
      <c r="B137" s="231"/>
      <c r="C137" s="232"/>
      <c r="D137" s="145" t="s">
        <v>27</v>
      </c>
      <c r="E137" s="146">
        <f t="shared" si="60"/>
        <v>300595372</v>
      </c>
      <c r="F137" s="146">
        <f t="shared" si="60"/>
        <v>231528590</v>
      </c>
      <c r="G137" s="146">
        <f t="shared" si="60"/>
        <v>0</v>
      </c>
      <c r="H137" s="147">
        <f t="shared" si="60"/>
        <v>532123962</v>
      </c>
    </row>
    <row r="138" spans="1:8" ht="17.45" customHeight="1">
      <c r="A138" s="132"/>
      <c r="B138" s="133"/>
      <c r="C138" s="220" t="s">
        <v>81</v>
      </c>
      <c r="D138" s="134" t="s">
        <v>49</v>
      </c>
      <c r="E138" s="126">
        <v>3000000</v>
      </c>
      <c r="F138" s="126">
        <v>0</v>
      </c>
      <c r="G138" s="126">
        <v>0</v>
      </c>
      <c r="H138" s="135">
        <f t="shared" si="29"/>
        <v>3000000</v>
      </c>
    </row>
    <row r="139" spans="1:8" ht="17.45" customHeight="1">
      <c r="A139" s="36"/>
      <c r="B139" s="32"/>
      <c r="C139" s="216"/>
      <c r="D139" s="118" t="s">
        <v>50</v>
      </c>
      <c r="E139" s="106">
        <v>3000000</v>
      </c>
      <c r="F139" s="106">
        <v>0</v>
      </c>
      <c r="G139" s="106">
        <v>0</v>
      </c>
      <c r="H139" s="110">
        <f t="shared" si="29"/>
        <v>3000000</v>
      </c>
    </row>
    <row r="140" spans="1:8" ht="17.45" customHeight="1">
      <c r="A140" s="36"/>
      <c r="B140" s="32"/>
      <c r="C140" s="217"/>
      <c r="D140" s="118" t="s">
        <v>51</v>
      </c>
      <c r="E140" s="106">
        <f>SUM(E138-E139)</f>
        <v>0</v>
      </c>
      <c r="F140" s="106">
        <f t="shared" ref="F140:G140" si="61">SUM(F138-F139)</f>
        <v>0</v>
      </c>
      <c r="G140" s="106">
        <f t="shared" si="61"/>
        <v>0</v>
      </c>
      <c r="H140" s="110">
        <f t="shared" si="29"/>
        <v>0</v>
      </c>
    </row>
    <row r="141" spans="1:8" ht="17.45" customHeight="1">
      <c r="A141" s="36"/>
      <c r="B141" s="32"/>
      <c r="C141" s="215" t="s">
        <v>82</v>
      </c>
      <c r="D141" s="118" t="s">
        <v>49</v>
      </c>
      <c r="E141" s="106">
        <v>2086900</v>
      </c>
      <c r="F141" s="106">
        <v>0</v>
      </c>
      <c r="G141" s="106">
        <v>0</v>
      </c>
      <c r="H141" s="110">
        <f t="shared" si="29"/>
        <v>2086900</v>
      </c>
    </row>
    <row r="142" spans="1:8" ht="17.45" customHeight="1">
      <c r="A142" s="36"/>
      <c r="B142" s="32"/>
      <c r="C142" s="216"/>
      <c r="D142" s="118" t="s">
        <v>50</v>
      </c>
      <c r="E142" s="106">
        <v>2086900</v>
      </c>
      <c r="F142" s="106">
        <v>0</v>
      </c>
      <c r="G142" s="106">
        <v>0</v>
      </c>
      <c r="H142" s="110">
        <f t="shared" si="29"/>
        <v>2086900</v>
      </c>
    </row>
    <row r="143" spans="1:8" ht="17.45" customHeight="1">
      <c r="A143" s="36"/>
      <c r="B143" s="32"/>
      <c r="C143" s="217"/>
      <c r="D143" s="118" t="s">
        <v>51</v>
      </c>
      <c r="E143" s="106">
        <f>SUM(E141-E142)</f>
        <v>0</v>
      </c>
      <c r="F143" s="106">
        <f t="shared" ref="F143:G143" si="62">SUM(F141-F142)</f>
        <v>0</v>
      </c>
      <c r="G143" s="106">
        <f t="shared" si="62"/>
        <v>0</v>
      </c>
      <c r="H143" s="110">
        <f t="shared" si="29"/>
        <v>0</v>
      </c>
    </row>
    <row r="144" spans="1:8" ht="17.45" customHeight="1">
      <c r="A144" s="36"/>
      <c r="B144" s="32"/>
      <c r="C144" s="215" t="s">
        <v>83</v>
      </c>
      <c r="D144" s="118" t="s">
        <v>49</v>
      </c>
      <c r="E144" s="106">
        <v>1300400</v>
      </c>
      <c r="F144" s="106">
        <v>0</v>
      </c>
      <c r="G144" s="106">
        <v>0</v>
      </c>
      <c r="H144" s="110">
        <f t="shared" si="29"/>
        <v>1300400</v>
      </c>
    </row>
    <row r="145" spans="1:8" ht="17.45" customHeight="1">
      <c r="A145" s="36"/>
      <c r="B145" s="32"/>
      <c r="C145" s="216"/>
      <c r="D145" s="118" t="s">
        <v>50</v>
      </c>
      <c r="E145" s="106">
        <v>1300400</v>
      </c>
      <c r="F145" s="106">
        <v>0</v>
      </c>
      <c r="G145" s="106">
        <v>0</v>
      </c>
      <c r="H145" s="110">
        <f t="shared" si="29"/>
        <v>1300400</v>
      </c>
    </row>
    <row r="146" spans="1:8" ht="17.45" customHeight="1">
      <c r="A146" s="36"/>
      <c r="B146" s="32"/>
      <c r="C146" s="217"/>
      <c r="D146" s="118" t="s">
        <v>51</v>
      </c>
      <c r="E146" s="106">
        <f>SUM(E144-E145)</f>
        <v>0</v>
      </c>
      <c r="F146" s="106">
        <f t="shared" ref="F146:G146" si="63">SUM(F144-F145)</f>
        <v>0</v>
      </c>
      <c r="G146" s="106">
        <f t="shared" si="63"/>
        <v>0</v>
      </c>
      <c r="H146" s="110">
        <f t="shared" si="29"/>
        <v>0</v>
      </c>
    </row>
    <row r="147" spans="1:8" ht="17.45" customHeight="1">
      <c r="A147" s="36"/>
      <c r="B147" s="32"/>
      <c r="C147" s="215" t="s">
        <v>84</v>
      </c>
      <c r="D147" s="118" t="s">
        <v>49</v>
      </c>
      <c r="E147" s="106">
        <v>1000000</v>
      </c>
      <c r="F147" s="106">
        <v>0</v>
      </c>
      <c r="G147" s="106">
        <v>0</v>
      </c>
      <c r="H147" s="110">
        <f t="shared" si="29"/>
        <v>1000000</v>
      </c>
    </row>
    <row r="148" spans="1:8" ht="17.45" customHeight="1">
      <c r="A148" s="36"/>
      <c r="B148" s="32"/>
      <c r="C148" s="216"/>
      <c r="D148" s="118" t="s">
        <v>50</v>
      </c>
      <c r="E148" s="106">
        <v>1000000</v>
      </c>
      <c r="F148" s="106">
        <v>0</v>
      </c>
      <c r="G148" s="106">
        <v>0</v>
      </c>
      <c r="H148" s="110">
        <f t="shared" si="29"/>
        <v>1000000</v>
      </c>
    </row>
    <row r="149" spans="1:8" ht="17.45" customHeight="1">
      <c r="A149" s="36"/>
      <c r="B149" s="32"/>
      <c r="C149" s="217"/>
      <c r="D149" s="118" t="s">
        <v>51</v>
      </c>
      <c r="E149" s="106">
        <f>SUM(E147-E148)</f>
        <v>0</v>
      </c>
      <c r="F149" s="106">
        <f t="shared" ref="F149:G149" si="64">SUM(F147-F148)</f>
        <v>0</v>
      </c>
      <c r="G149" s="106">
        <f t="shared" si="64"/>
        <v>0</v>
      </c>
      <c r="H149" s="110">
        <f t="shared" si="29"/>
        <v>0</v>
      </c>
    </row>
    <row r="150" spans="1:8" ht="17.45" customHeight="1">
      <c r="A150" s="36"/>
      <c r="B150" s="32"/>
      <c r="C150" s="215" t="s">
        <v>85</v>
      </c>
      <c r="D150" s="118" t="s">
        <v>49</v>
      </c>
      <c r="E150" s="106">
        <v>895300</v>
      </c>
      <c r="F150" s="106">
        <v>150000</v>
      </c>
      <c r="G150" s="106">
        <v>0</v>
      </c>
      <c r="H150" s="110">
        <f t="shared" si="29"/>
        <v>1045300</v>
      </c>
    </row>
    <row r="151" spans="1:8" ht="17.45" customHeight="1">
      <c r="A151" s="36"/>
      <c r="B151" s="32"/>
      <c r="C151" s="216"/>
      <c r="D151" s="118" t="s">
        <v>50</v>
      </c>
      <c r="E151" s="106">
        <v>895300</v>
      </c>
      <c r="F151" s="106">
        <v>150000</v>
      </c>
      <c r="G151" s="106">
        <v>0</v>
      </c>
      <c r="H151" s="110">
        <f t="shared" si="29"/>
        <v>1045300</v>
      </c>
    </row>
    <row r="152" spans="1:8" ht="17.45" customHeight="1">
      <c r="A152" s="36"/>
      <c r="B152" s="32"/>
      <c r="C152" s="217"/>
      <c r="D152" s="118" t="s">
        <v>51</v>
      </c>
      <c r="E152" s="106">
        <f>SUM(E150-E151)</f>
        <v>0</v>
      </c>
      <c r="F152" s="106">
        <f t="shared" ref="F152:G152" si="65">SUM(F150-F151)</f>
        <v>0</v>
      </c>
      <c r="G152" s="106">
        <f t="shared" si="65"/>
        <v>0</v>
      </c>
      <c r="H152" s="110">
        <f t="shared" si="29"/>
        <v>0</v>
      </c>
    </row>
    <row r="153" spans="1:8" ht="17.45" customHeight="1">
      <c r="A153" s="36"/>
      <c r="B153" s="32"/>
      <c r="C153" s="215" t="s">
        <v>86</v>
      </c>
      <c r="D153" s="118" t="s">
        <v>49</v>
      </c>
      <c r="E153" s="106">
        <v>300000</v>
      </c>
      <c r="F153" s="106">
        <v>0</v>
      </c>
      <c r="G153" s="106">
        <v>0</v>
      </c>
      <c r="H153" s="110">
        <f t="shared" si="29"/>
        <v>300000</v>
      </c>
    </row>
    <row r="154" spans="1:8" ht="17.45" customHeight="1">
      <c r="A154" s="36"/>
      <c r="B154" s="32"/>
      <c r="C154" s="216"/>
      <c r="D154" s="118" t="s">
        <v>50</v>
      </c>
      <c r="E154" s="106">
        <v>300000</v>
      </c>
      <c r="F154" s="106">
        <v>0</v>
      </c>
      <c r="G154" s="106">
        <v>0</v>
      </c>
      <c r="H154" s="110">
        <f t="shared" si="29"/>
        <v>300000</v>
      </c>
    </row>
    <row r="155" spans="1:8" ht="17.45" customHeight="1">
      <c r="A155" s="36"/>
      <c r="B155" s="32"/>
      <c r="C155" s="217"/>
      <c r="D155" s="118" t="s">
        <v>51</v>
      </c>
      <c r="E155" s="106">
        <f>SUM(E153-E154)</f>
        <v>0</v>
      </c>
      <c r="F155" s="106">
        <f t="shared" ref="F155:G155" si="66">SUM(F153-F154)</f>
        <v>0</v>
      </c>
      <c r="G155" s="106">
        <f t="shared" si="66"/>
        <v>0</v>
      </c>
      <c r="H155" s="110">
        <f t="shared" si="29"/>
        <v>0</v>
      </c>
    </row>
    <row r="156" spans="1:8" ht="17.45" customHeight="1">
      <c r="A156" s="36"/>
      <c r="B156" s="32"/>
      <c r="C156" s="215" t="s">
        <v>87</v>
      </c>
      <c r="D156" s="118" t="s">
        <v>49</v>
      </c>
      <c r="E156" s="106">
        <v>2295070</v>
      </c>
      <c r="F156" s="106">
        <v>0</v>
      </c>
      <c r="G156" s="106">
        <v>0</v>
      </c>
      <c r="H156" s="110">
        <f t="shared" si="29"/>
        <v>2295070</v>
      </c>
    </row>
    <row r="157" spans="1:8" ht="17.45" customHeight="1">
      <c r="A157" s="36"/>
      <c r="B157" s="32"/>
      <c r="C157" s="216"/>
      <c r="D157" s="118" t="s">
        <v>50</v>
      </c>
      <c r="E157" s="106">
        <v>2295070</v>
      </c>
      <c r="F157" s="106">
        <v>0</v>
      </c>
      <c r="G157" s="106">
        <v>0</v>
      </c>
      <c r="H157" s="110">
        <f t="shared" si="29"/>
        <v>2295070</v>
      </c>
    </row>
    <row r="158" spans="1:8" ht="17.45" customHeight="1">
      <c r="A158" s="36"/>
      <c r="B158" s="32"/>
      <c r="C158" s="217"/>
      <c r="D158" s="118" t="s">
        <v>51</v>
      </c>
      <c r="E158" s="106">
        <f>SUM(E156-E157)</f>
        <v>0</v>
      </c>
      <c r="F158" s="106">
        <f t="shared" ref="F158:G158" si="67">SUM(F156-F157)</f>
        <v>0</v>
      </c>
      <c r="G158" s="106">
        <f t="shared" si="67"/>
        <v>0</v>
      </c>
      <c r="H158" s="110">
        <f t="shared" si="29"/>
        <v>0</v>
      </c>
    </row>
    <row r="159" spans="1:8" ht="17.45" customHeight="1">
      <c r="A159" s="36"/>
      <c r="B159" s="32"/>
      <c r="C159" s="215" t="s">
        <v>88</v>
      </c>
      <c r="D159" s="118" t="s">
        <v>49</v>
      </c>
      <c r="E159" s="106">
        <v>1356000</v>
      </c>
      <c r="F159" s="106">
        <v>0</v>
      </c>
      <c r="G159" s="106">
        <v>0</v>
      </c>
      <c r="H159" s="110">
        <f t="shared" si="29"/>
        <v>1356000</v>
      </c>
    </row>
    <row r="160" spans="1:8" ht="17.45" customHeight="1">
      <c r="A160" s="36"/>
      <c r="B160" s="32"/>
      <c r="C160" s="216"/>
      <c r="D160" s="118" t="s">
        <v>50</v>
      </c>
      <c r="E160" s="106">
        <v>1356000</v>
      </c>
      <c r="F160" s="106">
        <v>0</v>
      </c>
      <c r="G160" s="106">
        <v>0</v>
      </c>
      <c r="H160" s="110">
        <f t="shared" si="29"/>
        <v>1356000</v>
      </c>
    </row>
    <row r="161" spans="1:8" ht="17.45" customHeight="1">
      <c r="A161" s="36"/>
      <c r="B161" s="32"/>
      <c r="C161" s="217"/>
      <c r="D161" s="118" t="s">
        <v>51</v>
      </c>
      <c r="E161" s="106">
        <f>SUM(E159-E160)</f>
        <v>0</v>
      </c>
      <c r="F161" s="106">
        <f t="shared" ref="F161:G161" si="68">SUM(F159-F160)</f>
        <v>0</v>
      </c>
      <c r="G161" s="106">
        <f t="shared" si="68"/>
        <v>0</v>
      </c>
      <c r="H161" s="110">
        <f t="shared" si="29"/>
        <v>0</v>
      </c>
    </row>
    <row r="162" spans="1:8" ht="17.45" customHeight="1">
      <c r="A162" s="36"/>
      <c r="B162" s="225" t="s">
        <v>89</v>
      </c>
      <c r="C162" s="186" t="s">
        <v>44</v>
      </c>
      <c r="D162" s="21" t="s">
        <v>25</v>
      </c>
      <c r="E162" s="61">
        <f>SUM(E138+E141+E144+E147+E150+E153+E156+E159)</f>
        <v>12233670</v>
      </c>
      <c r="F162" s="61">
        <f t="shared" ref="F162:H162" si="69">SUM(F138+F141+F144+F147+F150+F153+F156+F159)</f>
        <v>150000</v>
      </c>
      <c r="G162" s="100">
        <f t="shared" si="69"/>
        <v>0</v>
      </c>
      <c r="H162" s="109">
        <f t="shared" si="69"/>
        <v>12383670</v>
      </c>
    </row>
    <row r="163" spans="1:8" ht="17.45" customHeight="1">
      <c r="A163" s="36"/>
      <c r="B163" s="225"/>
      <c r="C163" s="187"/>
      <c r="D163" s="21" t="s">
        <v>26</v>
      </c>
      <c r="E163" s="61">
        <f t="shared" ref="E163:H164" si="70">SUM(E139+E142+E145+E148+E151+E154+E157+E160)</f>
        <v>12233670</v>
      </c>
      <c r="F163" s="61">
        <f t="shared" si="70"/>
        <v>150000</v>
      </c>
      <c r="G163" s="100">
        <f t="shared" si="70"/>
        <v>0</v>
      </c>
      <c r="H163" s="109">
        <f t="shared" si="70"/>
        <v>12383670</v>
      </c>
    </row>
    <row r="164" spans="1:8" ht="17.45" customHeight="1">
      <c r="A164" s="36"/>
      <c r="B164" s="226"/>
      <c r="C164" s="188"/>
      <c r="D164" s="21" t="s">
        <v>27</v>
      </c>
      <c r="E164" s="61">
        <f t="shared" si="70"/>
        <v>0</v>
      </c>
      <c r="F164" s="61">
        <f t="shared" si="70"/>
        <v>0</v>
      </c>
      <c r="G164" s="100">
        <f t="shared" si="70"/>
        <v>0</v>
      </c>
      <c r="H164" s="109">
        <f t="shared" si="70"/>
        <v>0</v>
      </c>
    </row>
    <row r="165" spans="1:8" ht="17.45" customHeight="1">
      <c r="A165" s="228" t="s">
        <v>90</v>
      </c>
      <c r="B165" s="190" t="s">
        <v>28</v>
      </c>
      <c r="C165" s="191"/>
      <c r="D165" s="119" t="s">
        <v>25</v>
      </c>
      <c r="E165" s="63">
        <f>SUM(E81+E96+E102+E108+E114+E120+E126+E135+E162)</f>
        <v>2314027370</v>
      </c>
      <c r="F165" s="63">
        <f t="shared" ref="F165:H165" si="71">SUM(F81+F96+F102+F108+F114+F120+F126+F135+F162)</f>
        <v>969139130</v>
      </c>
      <c r="G165" s="63">
        <f t="shared" si="71"/>
        <v>2700000</v>
      </c>
      <c r="H165" s="64">
        <f t="shared" si="71"/>
        <v>3285866500</v>
      </c>
    </row>
    <row r="166" spans="1:8" ht="17.45" customHeight="1">
      <c r="A166" s="228"/>
      <c r="B166" s="192"/>
      <c r="C166" s="193"/>
      <c r="D166" s="119" t="s">
        <v>26</v>
      </c>
      <c r="E166" s="63">
        <f t="shared" ref="E166:H167" si="72">SUM(E82+E97+E103+E109+E115+E121+E127+E136+E163)</f>
        <v>2013224078</v>
      </c>
      <c r="F166" s="63">
        <f t="shared" si="72"/>
        <v>737000540</v>
      </c>
      <c r="G166" s="63">
        <f t="shared" si="72"/>
        <v>2700000</v>
      </c>
      <c r="H166" s="64">
        <f t="shared" si="72"/>
        <v>2752924618</v>
      </c>
    </row>
    <row r="167" spans="1:8" ht="17.45" customHeight="1">
      <c r="A167" s="229"/>
      <c r="B167" s="194"/>
      <c r="C167" s="195"/>
      <c r="D167" s="119" t="s">
        <v>27</v>
      </c>
      <c r="E167" s="63">
        <f t="shared" si="72"/>
        <v>300803292</v>
      </c>
      <c r="F167" s="63">
        <f t="shared" si="72"/>
        <v>232138590</v>
      </c>
      <c r="G167" s="63">
        <f t="shared" si="72"/>
        <v>0</v>
      </c>
      <c r="H167" s="64">
        <f t="shared" si="72"/>
        <v>532941882</v>
      </c>
    </row>
    <row r="168" spans="1:8" s="72" customFormat="1" ht="17.45" customHeight="1">
      <c r="A168" s="70"/>
      <c r="B168" s="71"/>
      <c r="C168" s="209" t="s">
        <v>126</v>
      </c>
      <c r="D168" s="60" t="s">
        <v>25</v>
      </c>
      <c r="E168" s="67">
        <v>0</v>
      </c>
      <c r="F168" s="67">
        <v>1973740</v>
      </c>
      <c r="G168" s="67">
        <v>0</v>
      </c>
      <c r="H168" s="69">
        <f>SUM(E168+F168+G168)</f>
        <v>1973740</v>
      </c>
    </row>
    <row r="169" spans="1:8" customFormat="1" ht="17.45" customHeight="1">
      <c r="A169" s="58"/>
      <c r="B169" s="59"/>
      <c r="C169" s="210"/>
      <c r="D169" s="60" t="s">
        <v>26</v>
      </c>
      <c r="E169" s="67">
        <v>0</v>
      </c>
      <c r="F169" s="67">
        <v>72370</v>
      </c>
      <c r="G169" s="67">
        <v>0</v>
      </c>
      <c r="H169" s="69">
        <f>SUM(E169+F169+G169)</f>
        <v>72370</v>
      </c>
    </row>
    <row r="170" spans="1:8" customFormat="1" ht="17.45" customHeight="1">
      <c r="A170" s="58"/>
      <c r="B170" s="59"/>
      <c r="C170" s="211"/>
      <c r="D170" s="60" t="s">
        <v>27</v>
      </c>
      <c r="E170" s="67">
        <f>SUM(E168-E169)</f>
        <v>0</v>
      </c>
      <c r="F170" s="67">
        <f t="shared" ref="F170:G170" si="73">SUM(F168-F169)</f>
        <v>1901370</v>
      </c>
      <c r="G170" s="67">
        <f t="shared" si="73"/>
        <v>0</v>
      </c>
      <c r="H170" s="69">
        <f>SUM(E170+F170+G170)</f>
        <v>1901370</v>
      </c>
    </row>
    <row r="171" spans="1:8" customFormat="1" ht="17.45" customHeight="1">
      <c r="A171" s="58"/>
      <c r="B171" s="210" t="s">
        <v>126</v>
      </c>
      <c r="C171" s="186" t="s">
        <v>44</v>
      </c>
      <c r="D171" s="21" t="s">
        <v>25</v>
      </c>
      <c r="E171" s="61">
        <f>SUM(E168)</f>
        <v>0</v>
      </c>
      <c r="F171" s="61">
        <f t="shared" ref="F171:H171" si="74">SUM(F168)</f>
        <v>1973740</v>
      </c>
      <c r="G171" s="61">
        <f t="shared" si="74"/>
        <v>0</v>
      </c>
      <c r="H171" s="62">
        <f t="shared" si="74"/>
        <v>1973740</v>
      </c>
    </row>
    <row r="172" spans="1:8" customFormat="1" ht="17.45" customHeight="1">
      <c r="A172" s="58"/>
      <c r="B172" s="210"/>
      <c r="C172" s="187"/>
      <c r="D172" s="21" t="s">
        <v>26</v>
      </c>
      <c r="E172" s="61">
        <f t="shared" ref="E172:H174" si="75">SUM(E169)</f>
        <v>0</v>
      </c>
      <c r="F172" s="61">
        <f t="shared" si="75"/>
        <v>72370</v>
      </c>
      <c r="G172" s="61">
        <f t="shared" si="75"/>
        <v>0</v>
      </c>
      <c r="H172" s="62">
        <f t="shared" si="75"/>
        <v>72370</v>
      </c>
    </row>
    <row r="173" spans="1:8" customFormat="1" ht="17.45" customHeight="1">
      <c r="A173" s="58"/>
      <c r="B173" s="211"/>
      <c r="C173" s="188"/>
      <c r="D173" s="21" t="s">
        <v>27</v>
      </c>
      <c r="E173" s="61">
        <f t="shared" si="75"/>
        <v>0</v>
      </c>
      <c r="F173" s="61">
        <f t="shared" si="75"/>
        <v>1901370</v>
      </c>
      <c r="G173" s="61">
        <f t="shared" si="75"/>
        <v>0</v>
      </c>
      <c r="H173" s="62">
        <f t="shared" si="75"/>
        <v>1901370</v>
      </c>
    </row>
    <row r="174" spans="1:8" customFormat="1" ht="17.45" customHeight="1">
      <c r="A174" s="212" t="s">
        <v>126</v>
      </c>
      <c r="B174" s="214" t="s">
        <v>28</v>
      </c>
      <c r="C174" s="214"/>
      <c r="D174" s="119" t="s">
        <v>25</v>
      </c>
      <c r="E174" s="63">
        <f>SUM(E171)</f>
        <v>0</v>
      </c>
      <c r="F174" s="63">
        <f t="shared" si="75"/>
        <v>1973740</v>
      </c>
      <c r="G174" s="63">
        <f t="shared" si="75"/>
        <v>0</v>
      </c>
      <c r="H174" s="64">
        <f t="shared" si="75"/>
        <v>1973740</v>
      </c>
    </row>
    <row r="175" spans="1:8" customFormat="1" ht="17.45" customHeight="1">
      <c r="A175" s="212"/>
      <c r="B175" s="214"/>
      <c r="C175" s="214"/>
      <c r="D175" s="119" t="s">
        <v>26</v>
      </c>
      <c r="E175" s="63">
        <f t="shared" ref="E175:H176" si="76">SUM(E172)</f>
        <v>0</v>
      </c>
      <c r="F175" s="63">
        <f t="shared" si="76"/>
        <v>72370</v>
      </c>
      <c r="G175" s="63">
        <f t="shared" si="76"/>
        <v>0</v>
      </c>
      <c r="H175" s="64">
        <f t="shared" si="76"/>
        <v>72370</v>
      </c>
    </row>
    <row r="176" spans="1:8" customFormat="1" ht="17.45" customHeight="1">
      <c r="A176" s="213"/>
      <c r="B176" s="214"/>
      <c r="C176" s="214"/>
      <c r="D176" s="119" t="s">
        <v>27</v>
      </c>
      <c r="E176" s="63">
        <f t="shared" si="76"/>
        <v>0</v>
      </c>
      <c r="F176" s="63">
        <f t="shared" si="76"/>
        <v>1901370</v>
      </c>
      <c r="G176" s="63">
        <f t="shared" si="76"/>
        <v>0</v>
      </c>
      <c r="H176" s="64">
        <f t="shared" si="76"/>
        <v>1901370</v>
      </c>
    </row>
    <row r="177" spans="1:8" ht="17.45" customHeight="1">
      <c r="A177" s="35"/>
      <c r="B177" s="30"/>
      <c r="C177" s="215" t="s">
        <v>91</v>
      </c>
      <c r="D177" s="118" t="s">
        <v>49</v>
      </c>
      <c r="E177" s="106">
        <v>0</v>
      </c>
      <c r="F177" s="106">
        <v>11730898</v>
      </c>
      <c r="G177" s="106">
        <v>6506850</v>
      </c>
      <c r="H177" s="110">
        <f t="shared" ref="H177:H182" si="77">SUM(E177+F177+G177)</f>
        <v>18237748</v>
      </c>
    </row>
    <row r="178" spans="1:8" ht="17.45" customHeight="1">
      <c r="A178" s="36"/>
      <c r="B178" s="32"/>
      <c r="C178" s="216"/>
      <c r="D178" s="118" t="s">
        <v>50</v>
      </c>
      <c r="E178" s="106">
        <v>0</v>
      </c>
      <c r="F178" s="106">
        <v>0</v>
      </c>
      <c r="G178" s="106">
        <v>0</v>
      </c>
      <c r="H178" s="110">
        <f t="shared" si="77"/>
        <v>0</v>
      </c>
    </row>
    <row r="179" spans="1:8" ht="17.45" customHeight="1">
      <c r="A179" s="36"/>
      <c r="B179" s="32"/>
      <c r="C179" s="216"/>
      <c r="D179" s="117" t="s">
        <v>51</v>
      </c>
      <c r="E179" s="140">
        <f>SUM(E177-E178)</f>
        <v>0</v>
      </c>
      <c r="F179" s="140">
        <f t="shared" ref="F179:G179" si="78">SUM(F177-F178)</f>
        <v>11730898</v>
      </c>
      <c r="G179" s="140">
        <f t="shared" si="78"/>
        <v>6506850</v>
      </c>
      <c r="H179" s="141">
        <f t="shared" si="77"/>
        <v>18237748</v>
      </c>
    </row>
    <row r="180" spans="1:8" ht="18" customHeight="1">
      <c r="A180" s="36"/>
      <c r="B180" s="32"/>
      <c r="C180" s="215" t="s">
        <v>92</v>
      </c>
      <c r="D180" s="31" t="s">
        <v>49</v>
      </c>
      <c r="E180" s="105">
        <v>376638982</v>
      </c>
      <c r="F180" s="105">
        <v>5539010</v>
      </c>
      <c r="G180" s="105">
        <v>0</v>
      </c>
      <c r="H180" s="110">
        <f t="shared" si="77"/>
        <v>382177992</v>
      </c>
    </row>
    <row r="181" spans="1:8" ht="18" customHeight="1">
      <c r="A181" s="36"/>
      <c r="B181" s="32"/>
      <c r="C181" s="216"/>
      <c r="D181" s="118" t="s">
        <v>50</v>
      </c>
      <c r="E181" s="106">
        <v>340897412</v>
      </c>
      <c r="F181" s="106">
        <v>5429252</v>
      </c>
      <c r="G181" s="106">
        <v>0</v>
      </c>
      <c r="H181" s="110">
        <f t="shared" si="77"/>
        <v>346326664</v>
      </c>
    </row>
    <row r="182" spans="1:8" ht="18" customHeight="1" thickBot="1">
      <c r="A182" s="127"/>
      <c r="B182" s="128"/>
      <c r="C182" s="227"/>
      <c r="D182" s="129" t="s">
        <v>51</v>
      </c>
      <c r="E182" s="130">
        <f>SUM(E180-E181)</f>
        <v>35741570</v>
      </c>
      <c r="F182" s="130">
        <f t="shared" ref="F182:G182" si="79">SUM(F180-F181)</f>
        <v>109758</v>
      </c>
      <c r="G182" s="130">
        <f t="shared" si="79"/>
        <v>0</v>
      </c>
      <c r="H182" s="131">
        <f t="shared" si="77"/>
        <v>35851328</v>
      </c>
    </row>
    <row r="183" spans="1:8" ht="18" customHeight="1">
      <c r="A183" s="132"/>
      <c r="B183" s="230" t="s">
        <v>15</v>
      </c>
      <c r="C183" s="189" t="s">
        <v>44</v>
      </c>
      <c r="D183" s="137" t="s">
        <v>25</v>
      </c>
      <c r="E183" s="138">
        <f>SUM(E177+E180)</f>
        <v>376638982</v>
      </c>
      <c r="F183" s="138">
        <f t="shared" ref="F183:H183" si="80">SUM(F177+F180)</f>
        <v>17269908</v>
      </c>
      <c r="G183" s="148">
        <f t="shared" si="80"/>
        <v>6506850</v>
      </c>
      <c r="H183" s="149">
        <f t="shared" si="80"/>
        <v>400415740</v>
      </c>
    </row>
    <row r="184" spans="1:8" ht="18" customHeight="1">
      <c r="A184" s="36"/>
      <c r="B184" s="225"/>
      <c r="C184" s="187"/>
      <c r="D184" s="21" t="s">
        <v>26</v>
      </c>
      <c r="E184" s="61">
        <f t="shared" ref="E184:H185" si="81">SUM(E178+E181)</f>
        <v>340897412</v>
      </c>
      <c r="F184" s="61">
        <f t="shared" si="81"/>
        <v>5429252</v>
      </c>
      <c r="G184" s="100">
        <f t="shared" si="81"/>
        <v>0</v>
      </c>
      <c r="H184" s="109">
        <f t="shared" si="81"/>
        <v>346326664</v>
      </c>
    </row>
    <row r="185" spans="1:8" ht="18" customHeight="1">
      <c r="A185" s="36"/>
      <c r="B185" s="226"/>
      <c r="C185" s="188"/>
      <c r="D185" s="21" t="s">
        <v>27</v>
      </c>
      <c r="E185" s="61">
        <f t="shared" si="81"/>
        <v>35741570</v>
      </c>
      <c r="F185" s="61">
        <f t="shared" si="81"/>
        <v>11840656</v>
      </c>
      <c r="G185" s="100">
        <f t="shared" si="81"/>
        <v>6506850</v>
      </c>
      <c r="H185" s="109">
        <f t="shared" si="81"/>
        <v>54089076</v>
      </c>
    </row>
    <row r="186" spans="1:8" ht="18" customHeight="1">
      <c r="A186" s="228" t="s">
        <v>15</v>
      </c>
      <c r="B186" s="190" t="s">
        <v>28</v>
      </c>
      <c r="C186" s="191"/>
      <c r="D186" s="119" t="s">
        <v>25</v>
      </c>
      <c r="E186" s="63">
        <f>SUM(E183)</f>
        <v>376638982</v>
      </c>
      <c r="F186" s="63">
        <f t="shared" ref="F186:H186" si="82">SUM(F183)</f>
        <v>17269908</v>
      </c>
      <c r="G186" s="107">
        <f t="shared" si="82"/>
        <v>6506850</v>
      </c>
      <c r="H186" s="108">
        <f t="shared" si="82"/>
        <v>400415740</v>
      </c>
    </row>
    <row r="187" spans="1:8" ht="18" customHeight="1">
      <c r="A187" s="228"/>
      <c r="B187" s="192"/>
      <c r="C187" s="193"/>
      <c r="D187" s="119" t="s">
        <v>26</v>
      </c>
      <c r="E187" s="98">
        <f t="shared" ref="E187:H188" si="83">SUM(E184)</f>
        <v>340897412</v>
      </c>
      <c r="F187" s="98">
        <f t="shared" si="83"/>
        <v>5429252</v>
      </c>
      <c r="G187" s="107">
        <f t="shared" si="83"/>
        <v>0</v>
      </c>
      <c r="H187" s="108">
        <f t="shared" si="83"/>
        <v>346326664</v>
      </c>
    </row>
    <row r="188" spans="1:8" ht="18" customHeight="1">
      <c r="A188" s="229"/>
      <c r="B188" s="194"/>
      <c r="C188" s="195"/>
      <c r="D188" s="119" t="s">
        <v>27</v>
      </c>
      <c r="E188" s="98">
        <f t="shared" si="83"/>
        <v>35741570</v>
      </c>
      <c r="F188" s="98">
        <f t="shared" si="83"/>
        <v>11840656</v>
      </c>
      <c r="G188" s="99">
        <f t="shared" si="83"/>
        <v>6506850</v>
      </c>
      <c r="H188" s="108">
        <f t="shared" si="83"/>
        <v>54089076</v>
      </c>
    </row>
    <row r="189" spans="1:8" customFormat="1" ht="18" customHeight="1">
      <c r="A189" s="58"/>
      <c r="B189" s="59"/>
      <c r="C189" s="209" t="s">
        <v>16</v>
      </c>
      <c r="D189" s="60" t="s">
        <v>25</v>
      </c>
      <c r="E189" s="68">
        <v>0</v>
      </c>
      <c r="F189" s="68">
        <v>0</v>
      </c>
      <c r="G189" s="68">
        <v>0</v>
      </c>
      <c r="H189" s="69">
        <f>SUM(E189+F189+G189)</f>
        <v>0</v>
      </c>
    </row>
    <row r="190" spans="1:8" customFormat="1" ht="18" customHeight="1">
      <c r="A190" s="58"/>
      <c r="B190" s="59"/>
      <c r="C190" s="210"/>
      <c r="D190" s="60" t="s">
        <v>26</v>
      </c>
      <c r="E190" s="68">
        <v>338996882</v>
      </c>
      <c r="F190" s="68">
        <v>20910965</v>
      </c>
      <c r="G190" s="68">
        <v>5406850</v>
      </c>
      <c r="H190" s="69">
        <f>SUM(E190+F190+G190)</f>
        <v>365314697</v>
      </c>
    </row>
    <row r="191" spans="1:8" customFormat="1" ht="18" customHeight="1">
      <c r="A191" s="58"/>
      <c r="B191" s="59"/>
      <c r="C191" s="211"/>
      <c r="D191" s="60" t="s">
        <v>27</v>
      </c>
      <c r="E191" s="67">
        <f>SUM(E189-E190)</f>
        <v>-338996882</v>
      </c>
      <c r="F191" s="67">
        <f t="shared" ref="F191:G191" si="84">SUM(F189-F190)</f>
        <v>-20910965</v>
      </c>
      <c r="G191" s="67">
        <f t="shared" si="84"/>
        <v>-5406850</v>
      </c>
      <c r="H191" s="69">
        <f>SUM(E191+F191+G191)</f>
        <v>-365314697</v>
      </c>
    </row>
    <row r="192" spans="1:8" customFormat="1" ht="18" customHeight="1">
      <c r="A192" s="58"/>
      <c r="B192" s="210" t="s">
        <v>16</v>
      </c>
      <c r="C192" s="186" t="s">
        <v>44</v>
      </c>
      <c r="D192" s="21" t="s">
        <v>25</v>
      </c>
      <c r="E192" s="61">
        <f>SUM(E189)</f>
        <v>0</v>
      </c>
      <c r="F192" s="61">
        <f t="shared" ref="F192:H192" si="85">SUM(F189)</f>
        <v>0</v>
      </c>
      <c r="G192" s="61">
        <f t="shared" si="85"/>
        <v>0</v>
      </c>
      <c r="H192" s="62">
        <f t="shared" si="85"/>
        <v>0</v>
      </c>
    </row>
    <row r="193" spans="1:8" customFormat="1" ht="18" customHeight="1">
      <c r="A193" s="58"/>
      <c r="B193" s="210"/>
      <c r="C193" s="187"/>
      <c r="D193" s="21" t="s">
        <v>26</v>
      </c>
      <c r="E193" s="61">
        <f t="shared" ref="E193:H195" si="86">SUM(E190)</f>
        <v>338996882</v>
      </c>
      <c r="F193" s="61">
        <f t="shared" si="86"/>
        <v>20910965</v>
      </c>
      <c r="G193" s="61">
        <f t="shared" si="86"/>
        <v>5406850</v>
      </c>
      <c r="H193" s="62">
        <f t="shared" si="86"/>
        <v>365314697</v>
      </c>
    </row>
    <row r="194" spans="1:8" customFormat="1" ht="18" customHeight="1">
      <c r="A194" s="58"/>
      <c r="B194" s="211"/>
      <c r="C194" s="188"/>
      <c r="D194" s="21" t="s">
        <v>27</v>
      </c>
      <c r="E194" s="61">
        <f t="shared" si="86"/>
        <v>-338996882</v>
      </c>
      <c r="F194" s="61">
        <f t="shared" si="86"/>
        <v>-20910965</v>
      </c>
      <c r="G194" s="61">
        <f t="shared" si="86"/>
        <v>-5406850</v>
      </c>
      <c r="H194" s="62">
        <f t="shared" si="86"/>
        <v>-365314697</v>
      </c>
    </row>
    <row r="195" spans="1:8" customFormat="1" ht="18" customHeight="1">
      <c r="A195" s="212" t="s">
        <v>16</v>
      </c>
      <c r="B195" s="214" t="s">
        <v>28</v>
      </c>
      <c r="C195" s="214"/>
      <c r="D195" s="119" t="s">
        <v>25</v>
      </c>
      <c r="E195" s="63">
        <f>SUM(E192)</f>
        <v>0</v>
      </c>
      <c r="F195" s="63">
        <f t="shared" si="86"/>
        <v>0</v>
      </c>
      <c r="G195" s="63">
        <f t="shared" si="86"/>
        <v>0</v>
      </c>
      <c r="H195" s="64">
        <f t="shared" si="86"/>
        <v>0</v>
      </c>
    </row>
    <row r="196" spans="1:8" customFormat="1" ht="18" customHeight="1">
      <c r="A196" s="212"/>
      <c r="B196" s="214"/>
      <c r="C196" s="214"/>
      <c r="D196" s="119" t="s">
        <v>26</v>
      </c>
      <c r="E196" s="63">
        <f t="shared" ref="E196:H197" si="87">SUM(E193)</f>
        <v>338996882</v>
      </c>
      <c r="F196" s="63">
        <f t="shared" si="87"/>
        <v>20910965</v>
      </c>
      <c r="G196" s="63">
        <f t="shared" si="87"/>
        <v>5406850</v>
      </c>
      <c r="H196" s="64">
        <f t="shared" si="87"/>
        <v>365314697</v>
      </c>
    </row>
    <row r="197" spans="1:8" customFormat="1" ht="18" customHeight="1">
      <c r="A197" s="213"/>
      <c r="B197" s="214"/>
      <c r="C197" s="214"/>
      <c r="D197" s="119" t="s">
        <v>27</v>
      </c>
      <c r="E197" s="63">
        <f t="shared" si="87"/>
        <v>-338996882</v>
      </c>
      <c r="F197" s="63">
        <f t="shared" si="87"/>
        <v>-20910965</v>
      </c>
      <c r="G197" s="63">
        <f t="shared" si="87"/>
        <v>-5406850</v>
      </c>
      <c r="H197" s="64">
        <f t="shared" si="87"/>
        <v>-365314697</v>
      </c>
    </row>
    <row r="198" spans="1:8" ht="18" customHeight="1">
      <c r="A198" s="221" t="s">
        <v>32</v>
      </c>
      <c r="B198" s="222"/>
      <c r="C198" s="223"/>
      <c r="D198" s="19" t="s">
        <v>25</v>
      </c>
      <c r="E198" s="111">
        <f>SUM(E54+E69+E165+E174+E186+E195)</f>
        <v>3623407672</v>
      </c>
      <c r="F198" s="111">
        <f t="shared" ref="F198:H198" si="88">SUM(F54+F69+F165+F174+F186+F195)</f>
        <v>1000458888</v>
      </c>
      <c r="G198" s="111">
        <f t="shared" si="88"/>
        <v>12206850</v>
      </c>
      <c r="H198" s="112">
        <f t="shared" si="88"/>
        <v>4636073410</v>
      </c>
    </row>
    <row r="199" spans="1:8" ht="18" customHeight="1">
      <c r="A199" s="180"/>
      <c r="B199" s="181"/>
      <c r="C199" s="182"/>
      <c r="D199" s="19" t="s">
        <v>26</v>
      </c>
      <c r="E199" s="111">
        <f t="shared" ref="E199:H200" si="89">SUM(E55+E70+E166+E175+E187+E196)</f>
        <v>3623407672</v>
      </c>
      <c r="F199" s="111">
        <f t="shared" si="89"/>
        <v>773944507</v>
      </c>
      <c r="G199" s="111">
        <f t="shared" si="89"/>
        <v>11106850</v>
      </c>
      <c r="H199" s="112">
        <f t="shared" si="89"/>
        <v>4408459029</v>
      </c>
    </row>
    <row r="200" spans="1:8" ht="18" customHeight="1" thickBot="1">
      <c r="A200" s="183"/>
      <c r="B200" s="184"/>
      <c r="C200" s="185"/>
      <c r="D200" s="16" t="s">
        <v>27</v>
      </c>
      <c r="E200" s="113">
        <f t="shared" si="89"/>
        <v>0</v>
      </c>
      <c r="F200" s="113">
        <f t="shared" si="89"/>
        <v>226514381</v>
      </c>
      <c r="G200" s="113">
        <f t="shared" si="89"/>
        <v>1100000</v>
      </c>
      <c r="H200" s="114">
        <f t="shared" si="89"/>
        <v>227614381</v>
      </c>
    </row>
    <row r="201" spans="1:8" ht="18" customHeight="1">
      <c r="A201" s="33"/>
      <c r="B201" s="33"/>
      <c r="C201" s="33"/>
      <c r="D201" s="34"/>
      <c r="E201" s="34"/>
      <c r="F201" s="34"/>
      <c r="G201" s="34"/>
      <c r="H201" s="34"/>
    </row>
    <row r="203" spans="1:8" ht="18" customHeight="1">
      <c r="H203" s="37"/>
    </row>
  </sheetData>
  <mergeCells count="96">
    <mergeCell ref="B126:B128"/>
    <mergeCell ref="C126:C128"/>
    <mergeCell ref="C129:C131"/>
    <mergeCell ref="C132:C134"/>
    <mergeCell ref="B135:B137"/>
    <mergeCell ref="C135:C137"/>
    <mergeCell ref="B114:B116"/>
    <mergeCell ref="C114:C116"/>
    <mergeCell ref="C117:C119"/>
    <mergeCell ref="B120:B122"/>
    <mergeCell ref="C120:C122"/>
    <mergeCell ref="A165:A167"/>
    <mergeCell ref="B183:B185"/>
    <mergeCell ref="A186:A188"/>
    <mergeCell ref="C159:C161"/>
    <mergeCell ref="C177:C179"/>
    <mergeCell ref="C180:C182"/>
    <mergeCell ref="B186:C188"/>
    <mergeCell ref="C162:C164"/>
    <mergeCell ref="C183:C185"/>
    <mergeCell ref="B165:C167"/>
    <mergeCell ref="C168:C170"/>
    <mergeCell ref="B171:B173"/>
    <mergeCell ref="C171:C173"/>
    <mergeCell ref="A174:A176"/>
    <mergeCell ref="B174:C176"/>
    <mergeCell ref="A54:A56"/>
    <mergeCell ref="A69:A71"/>
    <mergeCell ref="B66:B68"/>
    <mergeCell ref="B81:B83"/>
    <mergeCell ref="B96:B98"/>
    <mergeCell ref="C141:C143"/>
    <mergeCell ref="C144:C146"/>
    <mergeCell ref="C150:C152"/>
    <mergeCell ref="C153:C155"/>
    <mergeCell ref="C156:C158"/>
    <mergeCell ref="C147:C149"/>
    <mergeCell ref="B30:B32"/>
    <mergeCell ref="B51:B53"/>
    <mergeCell ref="B102:B104"/>
    <mergeCell ref="B108:B110"/>
    <mergeCell ref="B162:B164"/>
    <mergeCell ref="B54:C56"/>
    <mergeCell ref="B69:C71"/>
    <mergeCell ref="C72:C74"/>
    <mergeCell ref="C75:C77"/>
    <mergeCell ref="C78:C80"/>
    <mergeCell ref="C84:C86"/>
    <mergeCell ref="C87:C89"/>
    <mergeCell ref="C90:C92"/>
    <mergeCell ref="C93:C95"/>
    <mergeCell ref="C99:C101"/>
    <mergeCell ref="C105:C107"/>
    <mergeCell ref="A198:C200"/>
    <mergeCell ref="C6:C8"/>
    <mergeCell ref="C9:C11"/>
    <mergeCell ref="B21:B23"/>
    <mergeCell ref="C15:C17"/>
    <mergeCell ref="C24:C26"/>
    <mergeCell ref="C27:C29"/>
    <mergeCell ref="C33:C35"/>
    <mergeCell ref="C39:C41"/>
    <mergeCell ref="C42:C44"/>
    <mergeCell ref="C45:C47"/>
    <mergeCell ref="C48:C50"/>
    <mergeCell ref="C57:C59"/>
    <mergeCell ref="C60:C62"/>
    <mergeCell ref="C63:C65"/>
    <mergeCell ref="C108:C110"/>
    <mergeCell ref="C138:C140"/>
    <mergeCell ref="C51:C53"/>
    <mergeCell ref="C66:C68"/>
    <mergeCell ref="C81:C83"/>
    <mergeCell ref="C96:C98"/>
    <mergeCell ref="C102:C104"/>
    <mergeCell ref="C111:C113"/>
    <mergeCell ref="C123:C125"/>
    <mergeCell ref="A3:B3"/>
    <mergeCell ref="A1:H1"/>
    <mergeCell ref="G3:H3"/>
    <mergeCell ref="A4:C4"/>
    <mergeCell ref="D4:D5"/>
    <mergeCell ref="E4:E5"/>
    <mergeCell ref="F4:F5"/>
    <mergeCell ref="G4:G5"/>
    <mergeCell ref="H4:H5"/>
    <mergeCell ref="C12:C14"/>
    <mergeCell ref="C21:C23"/>
    <mergeCell ref="C18:C20"/>
    <mergeCell ref="C30:C32"/>
    <mergeCell ref="C36:C38"/>
    <mergeCell ref="C189:C191"/>
    <mergeCell ref="B192:B194"/>
    <mergeCell ref="C192:C194"/>
    <mergeCell ref="A195:A197"/>
    <mergeCell ref="B195:C197"/>
  </mergeCells>
  <phoneticPr fontId="8" type="noConversion"/>
  <printOptions horizontalCentered="1"/>
  <pageMargins left="0.39370078740157483" right="0.39370078740157483" top="0.9448818897637796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6</vt:i4>
      </vt:variant>
    </vt:vector>
  </HeadingPairs>
  <TitlesOfParts>
    <vt:vector size="9" baseType="lpstr">
      <vt:lpstr>1. 총괄표</vt:lpstr>
      <vt:lpstr>2. 세입결산서</vt:lpstr>
      <vt:lpstr>3. 세출결산서</vt:lpstr>
      <vt:lpstr>'1. 총괄표'!Print_Area</vt:lpstr>
      <vt:lpstr>'2. 세입결산서'!Print_Area</vt:lpstr>
      <vt:lpstr>'3. 세출결산서'!Print_Area</vt:lpstr>
      <vt:lpstr>'1. 총괄표'!Print_Titles</vt:lpstr>
      <vt:lpstr>'2. 세입결산서'!Print_Titles</vt:lpstr>
      <vt:lpstr>'3. 세출결산서'!Print_Titles</vt:lpstr>
    </vt:vector>
  </TitlesOfParts>
  <Company>msuser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2021-03-19T05:30:30Z</cp:lastPrinted>
  <dcterms:created xsi:type="dcterms:W3CDTF">2010-03-10T03:05:56Z</dcterms:created>
  <dcterms:modified xsi:type="dcterms:W3CDTF">2021-03-19T05:50:11Z</dcterms:modified>
</cp:coreProperties>
</file>